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460" windowHeight="6030" activeTab="0"/>
  </bookViews>
  <sheets>
    <sheet name="Instructions" sheetId="1" r:id="rId1"/>
    <sheet name="PartA.General" sheetId="2" r:id="rId2"/>
    <sheet name="PartA.BalanceSheet" sheetId="3" r:id="rId3"/>
    <sheet name="PartA-P&amp;L" sheetId="4" r:id="rId4"/>
    <sheet name="PartA-OthInfo" sheetId="5" r:id="rId5"/>
    <sheet name="PartA-QD" sheetId="6" r:id="rId6"/>
    <sheet name="PartB-ComputeTotalIncomeTax" sheetId="7" r:id="rId7"/>
    <sheet name="Sch-Salary" sheetId="8" r:id="rId8"/>
    <sheet name="Sch-HouseProp" sheetId="9" r:id="rId9"/>
    <sheet name="Sch-BusinessProfession " sheetId="10" r:id="rId10"/>
    <sheet name="Sch-DepreciationPlantMachinery" sheetId="11" r:id="rId11"/>
    <sheet name="Sch-DepreciationOtherAssets" sheetId="12" r:id="rId12"/>
    <sheet name="Sch-Depreciation" sheetId="13" r:id="rId13"/>
    <sheet name="Sch-DeemedCapitalGains" sheetId="14" r:id="rId14"/>
    <sheet name="Sch-ESR" sheetId="15" r:id="rId15"/>
    <sheet name="Sch-CapitalGains" sheetId="16" r:id="rId16"/>
    <sheet name="Sch-OtherSources" sheetId="17" r:id="rId17"/>
    <sheet name="Sch-CurrentLossAdj" sheetId="18" r:id="rId18"/>
    <sheet name="Sch-BroughtForwardLossAdj" sheetId="19" r:id="rId19"/>
    <sheet name="Sch-CarryForwardLosses" sheetId="20" r:id="rId20"/>
    <sheet name="Sch-10A" sheetId="21" r:id="rId21"/>
    <sheet name="Sch-10AA" sheetId="22" r:id="rId22"/>
    <sheet name="Sch-10B" sheetId="23" r:id="rId23"/>
    <sheet name="Sch-10BA" sheetId="24" r:id="rId24"/>
    <sheet name="Sch-80G" sheetId="25" r:id="rId25"/>
    <sheet name="Sch-80IA" sheetId="26" r:id="rId26"/>
    <sheet name="Sch-80IB" sheetId="27" r:id="rId27"/>
    <sheet name="Sch-80IC" sheetId="28" r:id="rId28"/>
    <sheet name="Sch-ChapVIA" sheetId="29" r:id="rId29"/>
    <sheet name="Sch-STTR" sheetId="30" r:id="rId30"/>
    <sheet name="Sch- SPI" sheetId="31" r:id="rId31"/>
    <sheet name="Sch-SpecialRates" sheetId="32" r:id="rId32"/>
    <sheet name="Sch-IF" sheetId="33" r:id="rId33"/>
    <sheet name="Sch-ExemptIncome" sheetId="34" r:id="rId34"/>
    <sheet name="Sch-IT" sheetId="35" r:id="rId35"/>
    <sheet name="Sch-TDS1" sheetId="36" r:id="rId36"/>
    <sheet name="Sch-TDS2" sheetId="37" r:id="rId37"/>
    <sheet name="Sch-TCS" sheetId="38" r:id="rId38"/>
    <sheet name="ACKNOWLEDGEMENT" sheetId="39" state="hidden" r:id="rId39"/>
    <sheet name="Codes" sheetId="40" state="hidden" r:id="rId40"/>
    <sheet name="PartA-QD(1)" sheetId="41" r:id="rId41"/>
    <sheet name="PartA-QD(2)" sheetId="42" r:id="rId42"/>
    <sheet name="PartA-QD(3)" sheetId="43" r:id="rId43"/>
    <sheet name="MARKEDNA" sheetId="44" state="hidden" r:id="rId44"/>
  </sheets>
  <externalReferences>
    <externalReference r:id="rId47"/>
  </externalReferences>
  <definedNames>
    <definedName name="AccountingType">'Codes'!$C$93:$C$94</definedName>
    <definedName name="AssesseeStatus" localSheetId="38">'[1]Codes'!$C$172:$C$173</definedName>
    <definedName name="AssesseeStatusType">'Codes'!$C$175:$C$176</definedName>
    <definedName name="BankAccountType">'Codes'!$C$56:$C$57</definedName>
    <definedName name="BusinessCodeType">'Codes'!$C$98:$C$171</definedName>
    <definedName name="CompanyType">'Codes'!$C$62:$C$63</definedName>
    <definedName name="DonationType">'Codes'!$C$172:$C$174</definedName>
    <definedName name="EmployerCategoryType" localSheetId="38">'[1]Codes'!$C$3:$C$5</definedName>
    <definedName name="EmployerCategoryType">'Codes'!$C$3:$C$6</definedName>
    <definedName name="FilingFBTType">'Codes'!$C$64:$C$67</definedName>
    <definedName name="FilingStatusType">'Codes'!$C$10:$C$14</definedName>
    <definedName name="FllingFBTType">'Codes'!$C$64:$C$67</definedName>
    <definedName name="GenderType" localSheetId="38">'[1]Codes'!$C$6:$C$7</definedName>
    <definedName name="GenderType">'Codes'!$C$7:$C$9</definedName>
    <definedName name="MeasurementUnitType">'Codes'!$C$177:$C$199</definedName>
    <definedName name="NatureofCompanyType">'Codes'!$C$68:$C$71</definedName>
    <definedName name="RawMaterialType">'Codes'!$C$95:$C$97</definedName>
    <definedName name="RefundType">'Codes'!$C$58:$C$59</definedName>
    <definedName name="ResidentialStatus">'Codes'!$C$17:$C$19</definedName>
    <definedName name="ReturnType">'Codes'!$C$15:$C$16</definedName>
    <definedName name="SpecialRateType">'Codes'!$C$72:$C$92</definedName>
    <definedName name="States" localSheetId="38">'[1]Codes'!$C$18:$C$53</definedName>
    <definedName name="States">'Codes'!$C$20:$C$55</definedName>
    <definedName name="YesNoType">'Codes'!$C$60:$C$61</definedName>
  </definedNames>
  <calcPr fullCalcOnLoad="1"/>
</workbook>
</file>

<file path=xl/sharedStrings.xml><?xml version="1.0" encoding="utf-8"?>
<sst xmlns="http://schemas.openxmlformats.org/spreadsheetml/2006/main" count="3035" uniqueCount="1564">
  <si>
    <t>Short-term</t>
  </si>
  <si>
    <t>(vi)</t>
  </si>
  <si>
    <t>(vii)</t>
  </si>
  <si>
    <t>Plant and Machinery</t>
  </si>
  <si>
    <t xml:space="preserve">Written down value on the first day of previous year </t>
  </si>
  <si>
    <t xml:space="preserve">Additions for a period of 180 days or more in the previous year </t>
  </si>
  <si>
    <t xml:space="preserve">Consideration or other realization during the previous year out of  3 or  4 </t>
  </si>
  <si>
    <t xml:space="preserve">Additions for a period of less than 180 days in the previous year </t>
  </si>
  <si>
    <t xml:space="preserve">Consideration or other realizations during the year out of 7 </t>
  </si>
  <si>
    <t xml:space="preserve">Depreciation on 6 at full rate  </t>
  </si>
  <si>
    <t xml:space="preserve">Depreciation on 9 at half rate </t>
  </si>
  <si>
    <t xml:space="preserve">Additional depreciation, if any, on 4 </t>
  </si>
  <si>
    <t>15/3 to 31/3</t>
  </si>
  <si>
    <t xml:space="preserve">Additional depreciation, if any, on 7 </t>
  </si>
  <si>
    <t xml:space="preserve">Total depreciation (10+11+12+13) </t>
  </si>
  <si>
    <t xml:space="preserve">Expenditure incurred in connection with transfer of asset/ assets </t>
  </si>
  <si>
    <t>Building</t>
  </si>
  <si>
    <t xml:space="preserve">Furniture and fittings </t>
  </si>
  <si>
    <t xml:space="preserve">Intangible assets </t>
  </si>
  <si>
    <t xml:space="preserve">Ships </t>
  </si>
  <si>
    <t xml:space="preserve">Schedule DEP-Summary of depreciation on assets </t>
  </si>
  <si>
    <t xml:space="preserve">Plant and machinery </t>
  </si>
  <si>
    <t xml:space="preserve">Block entitled for depreciation @ 15 per cent ( Schedule DPM - 14 i) </t>
  </si>
  <si>
    <t xml:space="preserve">Block entitled for depreciation @ 30 per cent ( Schedule DPM - 14 ii) </t>
  </si>
  <si>
    <t xml:space="preserve">Block entitled for depreciation @ 40 per cent ( Schedule DPM - 14 iii) </t>
  </si>
  <si>
    <t xml:space="preserve">Block entitled for depreciation @ 50 per cent ( Schedule DPM - 14 iv) </t>
  </si>
  <si>
    <t xml:space="preserve">Block entitled for depreciation @ 60 per cent ( Schedule DPM - 14 v) </t>
  </si>
  <si>
    <t xml:space="preserve">Block entitled for depreciation @ 80 per cent ( Schedule DPM – 14 vi) </t>
  </si>
  <si>
    <t xml:space="preserve">Block entitled for depreciation @ 100 per cent ( Schedule DPM - 14 vii) </t>
  </si>
  <si>
    <t xml:space="preserve">Total depreciation on plant and machinery ( 1a + 1b + 1c + 1d+ 1e + 1f + 1g ) </t>
  </si>
  <si>
    <t>(1f)</t>
  </si>
  <si>
    <t>(1g)</t>
  </si>
  <si>
    <t>(1h)</t>
  </si>
  <si>
    <t xml:space="preserve">Building </t>
  </si>
  <si>
    <t xml:space="preserve">Current year’s income remaining after set off  Total (i5 + ii5 + iii5 + iv5 + v5) </t>
  </si>
  <si>
    <t xml:space="preserve">Block entitled for depreciation @ 5 per cent  (Schedule DOA- 14i) </t>
  </si>
  <si>
    <t xml:space="preserve">Block entitled for depreciation @ 100 per cent (Schedule DOA- 14iii) </t>
  </si>
  <si>
    <t xml:space="preserve">Block entitled for depreciation @ 10 per cent Schedule DOA- 14ii) </t>
  </si>
  <si>
    <t xml:space="preserve">Furniture and fittings(Schedule DOA- 14 iv) </t>
  </si>
  <si>
    <t xml:space="preserve">Intangible assets (Schedule DOA- 14 v) </t>
  </si>
  <si>
    <t xml:space="preserve">Ships (Schedule DOA- 14 vi) </t>
  </si>
  <si>
    <t xml:space="preserve">Total depreciation ( 1h+2d+3+4+5) </t>
  </si>
  <si>
    <t xml:space="preserve">Schedule DCG - Deemed Capital Gains on sale of depreciable assets </t>
  </si>
  <si>
    <t xml:space="preserve">Block entitled for depreciation @ 15 per cent (Schedule DPM - 16i) </t>
  </si>
  <si>
    <t xml:space="preserve">Block entitled for depreciation @ 30 per cent (Schedule DPM – 16ii) </t>
  </si>
  <si>
    <t xml:space="preserve">Block entitled for depreciation @ 50 per cent (Schedule DPM - 16iv) </t>
  </si>
  <si>
    <t xml:space="preserve">Block entitled for depreciation @ 60 per cent (Schedule DPM – 16v) </t>
  </si>
  <si>
    <t xml:space="preserve">Block entitled for depreciation @ 80 per cent (Schedule DPM – 16vi) </t>
  </si>
  <si>
    <t xml:space="preserve">Block entitled for depreciation @ 100 per cent (Schedule DPM – 16vii) </t>
  </si>
  <si>
    <t xml:space="preserve">Total ( 1a +1b + 1c + 1d + 1e + 1f + 1g) </t>
  </si>
  <si>
    <t xml:space="preserve">Block entitled for depreciation @  40 per cent (Schedule DPM - 16iii) </t>
  </si>
  <si>
    <t>PAN</t>
  </si>
  <si>
    <t>Address</t>
  </si>
  <si>
    <t>Flat/Door/Block No</t>
  </si>
  <si>
    <t>Name Of Premises/Building/Village</t>
  </si>
  <si>
    <t>Road/Street/Post Office</t>
  </si>
  <si>
    <t>Area/Locality</t>
  </si>
  <si>
    <t>Town/City/District</t>
  </si>
  <si>
    <t>State</t>
  </si>
  <si>
    <t>Pin code</t>
  </si>
  <si>
    <t>Email Address</t>
  </si>
  <si>
    <t>Telephone number :</t>
  </si>
  <si>
    <t>FILING STATUS</t>
  </si>
  <si>
    <t>Whether original or Revised return?</t>
  </si>
  <si>
    <t>Date of filing original return (DD/MM/YYYY)</t>
  </si>
  <si>
    <t>Residential Status</t>
  </si>
  <si>
    <t>STD Code :</t>
  </si>
  <si>
    <t>Phone Number :</t>
  </si>
  <si>
    <t xml:space="preserve">If revised, then enter Receipt No </t>
  </si>
  <si>
    <t>Whether this return is being filed by a representative assessee?</t>
  </si>
  <si>
    <t>If yes, please furnish following information -</t>
  </si>
  <si>
    <t>Are you liable to maintain accounts as per section 44AA?</t>
  </si>
  <si>
    <t>Are you liable for audit under section 44AB?</t>
  </si>
  <si>
    <t>If yes, furnish following information-</t>
  </si>
  <si>
    <t xml:space="preserve">    a) Name of the representative</t>
  </si>
  <si>
    <t xml:space="preserve">    b) Address of the representative</t>
  </si>
  <si>
    <t xml:space="preserve">    c) Permanent Account Number (PAN) of the representative</t>
  </si>
  <si>
    <t xml:space="preserve">    e) Date of audit report.</t>
  </si>
  <si>
    <t>1)</t>
  </si>
  <si>
    <t>2)</t>
  </si>
  <si>
    <t>Nature of business or profession, if more than one business or profession indicate the three main activities/ products</t>
  </si>
  <si>
    <t>S.No.</t>
  </si>
  <si>
    <t>Code</t>
  </si>
  <si>
    <t>Description</t>
  </si>
  <si>
    <t>(i)</t>
  </si>
  <si>
    <t>(ii)</t>
  </si>
  <si>
    <t>(iii)</t>
  </si>
  <si>
    <t>Reserves and Surplus</t>
  </si>
  <si>
    <t>a)</t>
  </si>
  <si>
    <t>i)</t>
  </si>
  <si>
    <t>ii)</t>
  </si>
  <si>
    <t>iii)</t>
  </si>
  <si>
    <t>iv)</t>
  </si>
  <si>
    <t>b)</t>
  </si>
  <si>
    <t>Revaluation Reserve</t>
  </si>
  <si>
    <t>Capital Reserve</t>
  </si>
  <si>
    <t>Statutory Reserve</t>
  </si>
  <si>
    <t>v)</t>
  </si>
  <si>
    <t>vi)</t>
  </si>
  <si>
    <t>vii)</t>
  </si>
  <si>
    <t>viii)</t>
  </si>
  <si>
    <t>ix)</t>
  </si>
  <si>
    <t>c)</t>
  </si>
  <si>
    <t>(ai)</t>
  </si>
  <si>
    <t>(aiv)</t>
  </si>
  <si>
    <t>(aii)</t>
  </si>
  <si>
    <t>(aiii)</t>
  </si>
  <si>
    <t>(bi)</t>
  </si>
  <si>
    <t>(bii)</t>
  </si>
  <si>
    <t>(biii)</t>
  </si>
  <si>
    <t>(biv)</t>
  </si>
  <si>
    <t>Loan Funds</t>
  </si>
  <si>
    <t>(1c)</t>
  </si>
  <si>
    <t>Secured loans</t>
  </si>
  <si>
    <t>Foreign Currency Loans</t>
  </si>
  <si>
    <t>Rupee Loans</t>
  </si>
  <si>
    <t>From Banks</t>
  </si>
  <si>
    <t>A)</t>
  </si>
  <si>
    <t>(iiiA)</t>
  </si>
  <si>
    <t>Name of Bank</t>
  </si>
  <si>
    <t>City</t>
  </si>
  <si>
    <t>PinCode</t>
  </si>
  <si>
    <t>Pincode</t>
  </si>
  <si>
    <t>(iiiB)</t>
  </si>
  <si>
    <t>(iiiC)</t>
  </si>
  <si>
    <t>From others</t>
  </si>
  <si>
    <t>C)</t>
  </si>
  <si>
    <t>B)</t>
  </si>
  <si>
    <t>Unsecured loans</t>
  </si>
  <si>
    <t>Total ( iiA + iiB)</t>
  </si>
  <si>
    <t>(iA)</t>
  </si>
  <si>
    <t>(iB)</t>
  </si>
  <si>
    <t>(iC)</t>
  </si>
  <si>
    <t>(iiA)</t>
  </si>
  <si>
    <t>(iiB)</t>
  </si>
  <si>
    <t>(iiC)</t>
  </si>
  <si>
    <t>(c)</t>
  </si>
  <si>
    <t>Deferred tax liability</t>
  </si>
  <si>
    <t>3)</t>
  </si>
  <si>
    <t>(3)</t>
  </si>
  <si>
    <t>Sources of funds (1c + 2c +3)</t>
  </si>
  <si>
    <t>4)</t>
  </si>
  <si>
    <t>(4)</t>
  </si>
  <si>
    <t>(2c)</t>
  </si>
  <si>
    <t>Application of Funds</t>
  </si>
  <si>
    <t>Fixed assets</t>
  </si>
  <si>
    <t>Gross: Block</t>
  </si>
  <si>
    <t>Depreciation</t>
  </si>
  <si>
    <t>Net Block (a – b)</t>
  </si>
  <si>
    <t>Capital work-in-progress</t>
  </si>
  <si>
    <t>Total (1c + 1d)</t>
  </si>
  <si>
    <t>e)</t>
  </si>
  <si>
    <t>(1a)</t>
  </si>
  <si>
    <t>(1b)</t>
  </si>
  <si>
    <t>(1d)</t>
  </si>
  <si>
    <t>(1e)</t>
  </si>
  <si>
    <t>Investments</t>
  </si>
  <si>
    <t>Long-term investments</t>
  </si>
  <si>
    <t>Government and other Securities - Quoted</t>
  </si>
  <si>
    <t>Government and other Securities – Unquoted</t>
  </si>
  <si>
    <t>Total (ai + aii)</t>
  </si>
  <si>
    <t>d)</t>
  </si>
  <si>
    <t>Trade investments</t>
  </si>
  <si>
    <t>Equity Shares</t>
  </si>
  <si>
    <t>Preference Shares</t>
  </si>
  <si>
    <t>Debenture</t>
  </si>
  <si>
    <t>Total (bi + bii + biii)</t>
  </si>
  <si>
    <t>Total investments (aiii + biv)</t>
  </si>
  <si>
    <t>Current assets, loans and advances</t>
  </si>
  <si>
    <t>Current assets</t>
  </si>
  <si>
    <t>Inventories</t>
  </si>
  <si>
    <t>Stores, Chemicals and packing Materials</t>
  </si>
  <si>
    <t>Raw materials</t>
  </si>
  <si>
    <t>Stock-in-process</t>
  </si>
  <si>
    <t>Finished Goods/Traded Goods</t>
  </si>
  <si>
    <t>Total (iA + iB + iC + iD)</t>
  </si>
  <si>
    <t>(iE)</t>
  </si>
  <si>
    <t>(iD)</t>
  </si>
  <si>
    <t>D)</t>
  </si>
  <si>
    <t>E)</t>
  </si>
  <si>
    <t>Sundry Debtors</t>
  </si>
  <si>
    <t>Cash and Bank Balances</t>
  </si>
  <si>
    <t>Cash-in-hand</t>
  </si>
  <si>
    <t>Balance with banks</t>
  </si>
  <si>
    <t>Total (iiiA + iiiB)</t>
  </si>
  <si>
    <t>Other Current Assets</t>
  </si>
  <si>
    <t>(av)</t>
  </si>
  <si>
    <t>Loans and advances</t>
  </si>
  <si>
    <t>Total (bi + bii + biii + biv)</t>
  </si>
  <si>
    <t>(3c)</t>
  </si>
  <si>
    <t>Current liabilities and provisions</t>
  </si>
  <si>
    <t>Current liabilities</t>
  </si>
  <si>
    <t>Sundry Creditors</t>
  </si>
  <si>
    <t>Liability for Leased Assets</t>
  </si>
  <si>
    <t>Interest Accrued on above</t>
  </si>
  <si>
    <t>Interest accrued but not due on loans</t>
  </si>
  <si>
    <t>Provisions</t>
  </si>
  <si>
    <t>Provision for Income Tax</t>
  </si>
  <si>
    <t>Provision for Wealth Tax</t>
  </si>
  <si>
    <t>Provision for Leave encashment/Superannuation/Gratuity</t>
  </si>
  <si>
    <t>Other Provisions</t>
  </si>
  <si>
    <t>(iiD)</t>
  </si>
  <si>
    <t>(iiE)</t>
  </si>
  <si>
    <t>(diii)</t>
  </si>
  <si>
    <t>(3e)</t>
  </si>
  <si>
    <t>Net current assets (3c – diii)</t>
  </si>
  <si>
    <t>Miscellaneous expenditure not written off or adjusted</t>
  </si>
  <si>
    <t>5)</t>
  </si>
  <si>
    <t>(4c)</t>
  </si>
  <si>
    <t>(4b)</t>
  </si>
  <si>
    <t>(4a)</t>
  </si>
  <si>
    <t>(5)</t>
  </si>
  <si>
    <t>Sales/ Gross receipts of business or profession (Net of returns and refunds and duty or tax, if any)</t>
  </si>
  <si>
    <t>(1)</t>
  </si>
  <si>
    <t>Duties, taxes and cess, received or receivable, in respect of goods and services sold or supplied</t>
  </si>
  <si>
    <t>Union Excise duties</t>
  </si>
  <si>
    <t>Service tax</t>
  </si>
  <si>
    <t>VAT/ Sales tax</t>
  </si>
  <si>
    <t>Any other duty, tax and cess</t>
  </si>
  <si>
    <t>Total of duties, taxes and cess, received or receivable(2a+2b+2c+2d)</t>
  </si>
  <si>
    <t>(2a)</t>
  </si>
  <si>
    <t>(2b)</t>
  </si>
  <si>
    <t>(2d)</t>
  </si>
  <si>
    <t>(2e)</t>
  </si>
  <si>
    <t>Other income</t>
  </si>
  <si>
    <t>Rent</t>
  </si>
  <si>
    <t>Commission</t>
  </si>
  <si>
    <t>Dividend</t>
  </si>
  <si>
    <t>Interest</t>
  </si>
  <si>
    <t>Profit on sale of fixed assets</t>
  </si>
  <si>
    <t>Profit on sale of investment being securities chargeable to Securities Transaction Tax (STT)</t>
  </si>
  <si>
    <t>Profit on sale of other investment</t>
  </si>
  <si>
    <t>Profit on account of currency fluctuation</t>
  </si>
  <si>
    <t>Agriculture income</t>
  </si>
  <si>
    <t>Any other income</t>
  </si>
  <si>
    <t>d</t>
  </si>
  <si>
    <t>(3a)</t>
  </si>
  <si>
    <t>f)</t>
  </si>
  <si>
    <t>g)</t>
  </si>
  <si>
    <t>h)</t>
  </si>
  <si>
    <t>j)</t>
  </si>
  <si>
    <t>k)</t>
  </si>
  <si>
    <t>(3b)</t>
  </si>
  <si>
    <t>(3d)</t>
  </si>
  <si>
    <t>(3f)</t>
  </si>
  <si>
    <t>(3g)</t>
  </si>
  <si>
    <t>(3h)</t>
  </si>
  <si>
    <t>(3i)</t>
  </si>
  <si>
    <t>(3j)</t>
  </si>
  <si>
    <t>(3k)</t>
  </si>
  <si>
    <t>Closing Stock</t>
  </si>
  <si>
    <t>Opening Stock</t>
  </si>
  <si>
    <t>Purchases (net of refunds and duty or tax, if any)</t>
  </si>
  <si>
    <t>Address of Deductor</t>
  </si>
  <si>
    <t>Duties and taxes, paid or payable, in respect of goods and services purchased</t>
  </si>
  <si>
    <t>Custom duty</t>
  </si>
  <si>
    <t>Counter vailing duty</t>
  </si>
  <si>
    <t>Special additional duty</t>
  </si>
  <si>
    <t>Union excise duty</t>
  </si>
  <si>
    <t>Any other tax, paid or payable</t>
  </si>
  <si>
    <t>Total (8a+8b+8c+8d+8e+8f+8g)</t>
  </si>
  <si>
    <t>6)</t>
  </si>
  <si>
    <t>7)</t>
  </si>
  <si>
    <t>8)</t>
  </si>
  <si>
    <t>(8h)</t>
  </si>
  <si>
    <t>(8a)</t>
  </si>
  <si>
    <t>(8b)</t>
  </si>
  <si>
    <t>(8c)</t>
  </si>
  <si>
    <t>(8d)</t>
  </si>
  <si>
    <t>(8e)</t>
  </si>
  <si>
    <t>(8f)</t>
  </si>
  <si>
    <t>(8g)</t>
  </si>
  <si>
    <t>Freight</t>
  </si>
  <si>
    <t>Consumption of stores and spare parts</t>
  </si>
  <si>
    <t>Power and fuel</t>
  </si>
  <si>
    <t>Rents</t>
  </si>
  <si>
    <t>Repairs to building</t>
  </si>
  <si>
    <t>10)</t>
  </si>
  <si>
    <t>11)</t>
  </si>
  <si>
    <t>12)</t>
  </si>
  <si>
    <t>13)</t>
  </si>
  <si>
    <t>9)</t>
  </si>
  <si>
    <t>(9)</t>
  </si>
  <si>
    <t>(10)</t>
  </si>
  <si>
    <t>(11)</t>
  </si>
  <si>
    <t>(12)</t>
  </si>
  <si>
    <t>(13)</t>
  </si>
  <si>
    <t>Repairs to machinery</t>
  </si>
  <si>
    <t>Compensation to employees</t>
  </si>
  <si>
    <t>Salaries and wages</t>
  </si>
  <si>
    <t>Bonus</t>
  </si>
  <si>
    <t>Reimbursement of medical expenses</t>
  </si>
  <si>
    <t>Leave encashment</t>
  </si>
  <si>
    <t>Leave travel benefits</t>
  </si>
  <si>
    <t>Contribution to approved superannuation fund</t>
  </si>
  <si>
    <t>Contribution to recognised provident fund</t>
  </si>
  <si>
    <t>Contribution to recognised gratuity fund</t>
  </si>
  <si>
    <t>Contribution to any other fund</t>
  </si>
  <si>
    <t>Any other benefit to employees in respect of which an expenditure has been incurred</t>
  </si>
  <si>
    <t>(15i)</t>
  </si>
  <si>
    <t>l)</t>
  </si>
  <si>
    <t>14)</t>
  </si>
  <si>
    <t>15)</t>
  </si>
  <si>
    <t>(15a)</t>
  </si>
  <si>
    <t>(15b)</t>
  </si>
  <si>
    <t>(15c)</t>
  </si>
  <si>
    <t>(15d)</t>
  </si>
  <si>
    <t>(15e)</t>
  </si>
  <si>
    <t>(15f)</t>
  </si>
  <si>
    <t>(15g)</t>
  </si>
  <si>
    <t>(15h)</t>
  </si>
  <si>
    <t>(15j)</t>
  </si>
  <si>
    <t>(15k)</t>
  </si>
  <si>
    <t>16)</t>
  </si>
  <si>
    <t>Insurance</t>
  </si>
  <si>
    <t>Medical Insurance</t>
  </si>
  <si>
    <t>Life Insurance</t>
  </si>
  <si>
    <t>Keyman’s Insurance</t>
  </si>
  <si>
    <t>Other Insurance</t>
  </si>
  <si>
    <t>Total expenditure on insurance (16a+16b+16c+16d)</t>
  </si>
  <si>
    <t>(16a)</t>
  </si>
  <si>
    <t>(16b)</t>
  </si>
  <si>
    <t>(16c)</t>
  </si>
  <si>
    <t>(16d)</t>
  </si>
  <si>
    <t>(16e)</t>
  </si>
  <si>
    <t>Workmen and staff welfare expenses</t>
  </si>
  <si>
    <t>Entertainment</t>
  </si>
  <si>
    <t>Hospitality</t>
  </si>
  <si>
    <t>Conference</t>
  </si>
  <si>
    <t>Sales promotion including publicity (other than advertisement)</t>
  </si>
  <si>
    <t>Advertisement</t>
  </si>
  <si>
    <t>Hotel, boarding and Lodging</t>
  </si>
  <si>
    <t>Traveling expenses including foreign traveling</t>
  </si>
  <si>
    <t>Conveyance expenses</t>
  </si>
  <si>
    <t>Telephone expenses</t>
  </si>
  <si>
    <t>Guest House expenses</t>
  </si>
  <si>
    <t>Club expenses</t>
  </si>
  <si>
    <t>Festival celebration expenses</t>
  </si>
  <si>
    <t>Scholarship</t>
  </si>
  <si>
    <t>Gift</t>
  </si>
  <si>
    <t>Donation</t>
  </si>
  <si>
    <t>Rates and taxes, paid or payable to Government or any local body (excluding taxes on income)</t>
  </si>
  <si>
    <t>Cess</t>
  </si>
  <si>
    <t>Any other rate, tax, duty or cess</t>
  </si>
  <si>
    <t>Total rates and taxes paid or payable (34a+34b+34c+34d+34e)</t>
  </si>
  <si>
    <t>(34a)</t>
  </si>
  <si>
    <t>(34b)</t>
  </si>
  <si>
    <t>(34c)</t>
  </si>
  <si>
    <t>(34d)</t>
  </si>
  <si>
    <t>(34e)</t>
  </si>
  <si>
    <t>Up to 15/9</t>
  </si>
  <si>
    <t>Salaries</t>
  </si>
  <si>
    <t>80GGC</t>
  </si>
  <si>
    <t>80IA (f of Schedule 80-IA)</t>
  </si>
  <si>
    <t>80IAB</t>
  </si>
  <si>
    <t>Donation Type</t>
  </si>
  <si>
    <t>Name of donee</t>
  </si>
  <si>
    <t>PAN of donee</t>
  </si>
  <si>
    <t>Amount of donation</t>
  </si>
  <si>
    <t>Address of donee</t>
  </si>
  <si>
    <t>80QQB</t>
  </si>
  <si>
    <t>80RRB</t>
  </si>
  <si>
    <t>80U</t>
  </si>
  <si>
    <t>q)</t>
  </si>
  <si>
    <t>r)</t>
  </si>
  <si>
    <t xml:space="preserve">   Total</t>
  </si>
  <si>
    <t xml:space="preserve">     Advance Tax Payment Total</t>
  </si>
  <si>
    <t xml:space="preserve">     Self Assessment Payment Total</t>
  </si>
  <si>
    <t>(34f)</t>
  </si>
  <si>
    <t>17)</t>
  </si>
  <si>
    <t>18)</t>
  </si>
  <si>
    <t>19)</t>
  </si>
  <si>
    <t>20)</t>
  </si>
  <si>
    <t>21)</t>
  </si>
  <si>
    <t>22)</t>
  </si>
  <si>
    <t>23)</t>
  </si>
  <si>
    <t>24)</t>
  </si>
  <si>
    <t>25)</t>
  </si>
  <si>
    <t>26)</t>
  </si>
  <si>
    <t>27)</t>
  </si>
  <si>
    <t>28)</t>
  </si>
  <si>
    <t>29)</t>
  </si>
  <si>
    <t>30)</t>
  </si>
  <si>
    <t>31)</t>
  </si>
  <si>
    <t>32)</t>
  </si>
  <si>
    <t>33)</t>
  </si>
  <si>
    <t>34)</t>
  </si>
  <si>
    <t>Other expenses</t>
  </si>
  <si>
    <t>Bad debts</t>
  </si>
  <si>
    <t>Provision for bad and doubtful debts</t>
  </si>
  <si>
    <t>Other provisions</t>
  </si>
  <si>
    <t>Provision for current tax</t>
  </si>
  <si>
    <t>Provision for Deferred Tax</t>
  </si>
  <si>
    <t>Balance brought forward from previous year</t>
  </si>
  <si>
    <t>Amount available for appropriation (46 + 47)</t>
  </si>
  <si>
    <t>51)</t>
  </si>
  <si>
    <t>35)</t>
  </si>
  <si>
    <t>36)</t>
  </si>
  <si>
    <t>37)</t>
  </si>
  <si>
    <t>38)</t>
  </si>
  <si>
    <t>39)</t>
  </si>
  <si>
    <t>40)</t>
  </si>
  <si>
    <t>41)</t>
  </si>
  <si>
    <t>42)</t>
  </si>
  <si>
    <t>43)</t>
  </si>
  <si>
    <t>44)</t>
  </si>
  <si>
    <t>45)</t>
  </si>
  <si>
    <t>46)</t>
  </si>
  <si>
    <t>47)</t>
  </si>
  <si>
    <t>48)</t>
  </si>
  <si>
    <t>49)</t>
  </si>
  <si>
    <t>50)</t>
  </si>
  <si>
    <t>(35)</t>
  </si>
  <si>
    <t>(36)</t>
  </si>
  <si>
    <t>(37)</t>
  </si>
  <si>
    <t>(38)</t>
  </si>
  <si>
    <t>(39)</t>
  </si>
  <si>
    <t>(42)</t>
  </si>
  <si>
    <t>(43)</t>
  </si>
  <si>
    <t>(44)</t>
  </si>
  <si>
    <t>(45)</t>
  </si>
  <si>
    <t>(46)</t>
  </si>
  <si>
    <t>(47)</t>
  </si>
  <si>
    <t>(48)</t>
  </si>
  <si>
    <t>(17)</t>
  </si>
  <si>
    <t>(18)</t>
  </si>
  <si>
    <t>(19)</t>
  </si>
  <si>
    <t>(20)</t>
  </si>
  <si>
    <t>(21)</t>
  </si>
  <si>
    <t>(22)</t>
  </si>
  <si>
    <t>(23)</t>
  </si>
  <si>
    <t>(24)</t>
  </si>
  <si>
    <t>(25)</t>
  </si>
  <si>
    <t>(26)</t>
  </si>
  <si>
    <t>(27)</t>
  </si>
  <si>
    <t>(28)</t>
  </si>
  <si>
    <t>(29)</t>
  </si>
  <si>
    <t>(30)</t>
  </si>
  <si>
    <t>(31)</t>
  </si>
  <si>
    <t>(32)</t>
  </si>
  <si>
    <t>(33)</t>
  </si>
  <si>
    <t>Is there any change in method of accounting (if yes write 1, and if no write 2)</t>
  </si>
  <si>
    <t>Employer Category(if in employment)</t>
  </si>
  <si>
    <t>Total (iiA + iiB + iiC + iiD)</t>
  </si>
  <si>
    <t>Annual letable value / rent received or receivable (higher if let out for whole of the year, lower if let out for part of the year) (a)</t>
  </si>
  <si>
    <t xml:space="preserve">The amount of rent which cannot be realized  (b) </t>
  </si>
  <si>
    <t xml:space="preserve">Tax paid to local authorities ( c ) </t>
  </si>
  <si>
    <t>Interest payable on borrowed capital  (g)</t>
  </si>
  <si>
    <t>Note : Please include the income of the specified persons referred to in Schedule SPI while computing the income under this head</t>
  </si>
  <si>
    <t xml:space="preserve">Total loss (37 of Schedule-BP) </t>
  </si>
  <si>
    <t>Total deductions (total of a to r)</t>
  </si>
  <si>
    <t xml:space="preserve">Part B - TI Computation of total income  </t>
  </si>
  <si>
    <t>Note :Please include the income of the specified persons referred to in Schedule SPI while computing the income under this head</t>
  </si>
  <si>
    <t>Effect on the profit because of deviation, if any, in the method of accounting employed in the previous year from accounting standards prescribed under section 145A</t>
  </si>
  <si>
    <t>Method of valuation of closing stock employed in the previous year</t>
  </si>
  <si>
    <t>Raw Material (if at cost or market rates whichever is less write 1, if at cost write 2, if at market rate write 3)</t>
  </si>
  <si>
    <t>Finished goods (if at cost or market rates whichever is less write 1, if at cost write 2, if at market rate write 3)</t>
  </si>
  <si>
    <t>Effect on the profit or loss because of deviation, if any, from the method of valuation prescribed under section 145A</t>
  </si>
  <si>
    <t>Amounts not credited to the profit and loss account, being -</t>
  </si>
  <si>
    <t>the items falling within the scope of section 28</t>
  </si>
  <si>
    <t>the proforma credits, drawbacks, refund of duty of customs or excise or service tax, or refund of sales tax or value added tax, where such credits, drawbacks or refunds are admitted as due by the authorities concerned</t>
  </si>
  <si>
    <t>escalation claims accepted during the previous year</t>
  </si>
  <si>
    <t>any other item of income</t>
  </si>
  <si>
    <t>capital receipt, if any</t>
  </si>
  <si>
    <t>Total of amounts not credited to profit and loss account (5a+5b+5c+5d+5e)</t>
  </si>
  <si>
    <t>(5f)</t>
  </si>
  <si>
    <t>(5a)</t>
  </si>
  <si>
    <t>(5b)</t>
  </si>
  <si>
    <t>(5c)</t>
  </si>
  <si>
    <t>(5d)</t>
  </si>
  <si>
    <t>(5e)</t>
  </si>
  <si>
    <t>Amounts debited to the profit and loss account, to the extent disallowable under section 36:-</t>
  </si>
  <si>
    <t>Premium paid for insurance against risk of damage or destruction of stocks or store</t>
  </si>
  <si>
    <t>Amount of discount on a zero-coupon bond</t>
  </si>
  <si>
    <t>Amount of contributions to any other fund</t>
  </si>
  <si>
    <t>Amount of bad and doubtful debts</t>
  </si>
  <si>
    <t>Amount transferred to any special reserve</t>
  </si>
  <si>
    <t>Premium paid for insurance on the health of employees</t>
  </si>
  <si>
    <t>Any sum paid to an employee as bonus or commission for services rendered, where such sum was otherwise payable to him as profits or dividend.</t>
  </si>
  <si>
    <t>Any amount of interest paid in respect of borrowed capital</t>
  </si>
  <si>
    <t>Amount of contributions to a recognised provident fund</t>
  </si>
  <si>
    <t>Amount of contributions to an approved superannuation fund</t>
  </si>
  <si>
    <t>Expenditure for the purposes of promoting family planning amongst employees</t>
  </si>
  <si>
    <t>(6a)</t>
  </si>
  <si>
    <t>(6b)</t>
  </si>
  <si>
    <t>(6c)</t>
  </si>
  <si>
    <t>(6d)</t>
  </si>
  <si>
    <t>(6e)</t>
  </si>
  <si>
    <t>(6f)</t>
  </si>
  <si>
    <t>(6g)</t>
  </si>
  <si>
    <t>(6h)</t>
  </si>
  <si>
    <t>(6i)</t>
  </si>
  <si>
    <t>(6j)</t>
  </si>
  <si>
    <t>(6k)</t>
  </si>
  <si>
    <t>(6l)</t>
  </si>
  <si>
    <t>(6m)</t>
  </si>
  <si>
    <t>m)</t>
  </si>
  <si>
    <t>n)</t>
  </si>
  <si>
    <t>Total (b+c) (d)</t>
  </si>
  <si>
    <t>Balance (a – d)  (e)</t>
  </si>
  <si>
    <t>30% of e     (f)</t>
  </si>
  <si>
    <t>Total (f+g)    (h)</t>
  </si>
  <si>
    <t>Income from house property (e – h)     (i)</t>
  </si>
  <si>
    <t>c) Total (a+b+i)</t>
  </si>
  <si>
    <t xml:space="preserve">Any sum received from employees as contribution any provident fund or superannuation fund or any fund set up under ESI Act or any other fund for the welfare of employees to the extent credited to the employees account on or before the due date  </t>
  </si>
  <si>
    <t xml:space="preserve">Total amount disallowable under section 36 (total of 6a to 6o) </t>
  </si>
  <si>
    <t>o)</t>
  </si>
  <si>
    <t>p)</t>
  </si>
  <si>
    <t>(6n)</t>
  </si>
  <si>
    <t>(6o)</t>
  </si>
  <si>
    <t>(6p)</t>
  </si>
  <si>
    <t>Amounts debited to the profit and loss account, to the extent disallowable under section 37</t>
  </si>
  <si>
    <t>Expenditure of personal nature;</t>
  </si>
  <si>
    <t>Expenditure on advertisement in any souvenir, brochure, tract, pamphlet or the like, published by political party;</t>
  </si>
  <si>
    <t xml:space="preserve">Expenditure by way of penalty or fine for violation any law for the time being in force; </t>
  </si>
  <si>
    <t xml:space="preserve">Any other penalty or fine; </t>
  </si>
  <si>
    <t xml:space="preserve">Expenditure incurred for any purpose which is an offence or which is prohibited by law; </t>
  </si>
  <si>
    <t xml:space="preserve">Amount of any liability of a contingent nature </t>
  </si>
  <si>
    <t xml:space="preserve">Amount of expenditure in relation to income which  does not form part of total income </t>
  </si>
  <si>
    <t xml:space="preserve">Any other amount not allowable under section 37 </t>
  </si>
  <si>
    <t xml:space="preserve">Total amount disallowable under section 37(total of 7a to 7h) </t>
  </si>
  <si>
    <t>(7i)</t>
  </si>
  <si>
    <t>(7a)</t>
  </si>
  <si>
    <t>(7b)</t>
  </si>
  <si>
    <t>(7c)</t>
  </si>
  <si>
    <t>(7d)</t>
  </si>
  <si>
    <t>(7e)</t>
  </si>
  <si>
    <t>(7f)</t>
  </si>
  <si>
    <t>(7g)</t>
  </si>
  <si>
    <t>(7h)</t>
  </si>
  <si>
    <t xml:space="preserve">Amount of interest, salary, bonus, commission or remuneration paid to any partner or member </t>
  </si>
  <si>
    <t>Total short term capital gain (1e + 2 +3f +4 +5)</t>
  </si>
  <si>
    <t>Exemption under sections 54/54B/54D/54EC/
54F/54G/54GA</t>
  </si>
  <si>
    <t>Rental income from machinery, plants, buildings</t>
  </si>
  <si>
    <t>Others, Gross (excluding income from owning race 
horses)</t>
  </si>
  <si>
    <t>Income from other sources (other than from owning race horses) (1g + 2) (enter 1g as nil if loss)</t>
  </si>
  <si>
    <t>Income chargeable under the head “Income from other sources” (3 + 4c)  (enter 4c as nil if loss and take 4c loss figure to Schedule CFL)</t>
  </si>
  <si>
    <t>Loss to be adjusted</t>
  </si>
  <si>
    <t>Deduction in respect of profits of an undertaking referred to in section 80-IA(4)(v) [Revival of power generating plant] and deduction in respect of profits of an undertaking referred to in section 80-IA(4)(vi) [Cross-country natural gas distribution network]</t>
  </si>
  <si>
    <t>Total deduction under section 80-IB (Total of a to m)</t>
  </si>
  <si>
    <t xml:space="preserve">Schedule 80-IC or 80-IE - Deductions under section 80-IC  or  80-IE </t>
  </si>
  <si>
    <t xml:space="preserve">Total deduction under section 80-IC or 80-IE (1 + 2 + 3 + 4h) </t>
  </si>
  <si>
    <t>80GG/GGA</t>
  </si>
  <si>
    <t>80IB (n of Schedule 80-IB)</t>
  </si>
  <si>
    <t>80ID/80JJA</t>
  </si>
  <si>
    <t>80IC/80-IE (5 of Schedule 80-IC / 80-IE)</t>
  </si>
  <si>
    <t xml:space="preserve">Others, including exempt income of minor child </t>
  </si>
  <si>
    <t>Total tax deducted</t>
  </si>
  <si>
    <t xml:space="preserve">Amount disallowable under section 40 (a) (i) and 40(a)(ia) on account of non-compliance with the provisions of Chapter XVII-B </t>
  </si>
  <si>
    <t xml:space="preserve">Amount paid as securities transaction tax </t>
  </si>
  <si>
    <t xml:space="preserve">Amount paid as fringe benefit tax </t>
  </si>
  <si>
    <t xml:space="preserve">Amount of tax or rate levied or assessed on the basis of profits </t>
  </si>
  <si>
    <t xml:space="preserve">Amount paid as wealth tax </t>
  </si>
  <si>
    <t xml:space="preserve">Amounts debited to the profit and loss account, to the extent disallowable under section 40A </t>
  </si>
  <si>
    <t xml:space="preserve">Amounts paid to persons specified in section 40A(2)(b) </t>
  </si>
  <si>
    <t xml:space="preserve">Provision for payment of gratuity  </t>
  </si>
  <si>
    <t xml:space="preserve">any sum paid by the assessee as an employer for setting up or as contribution to any  fund, trust, company, AOP, or BOI or society or any other institution; </t>
  </si>
  <si>
    <t>(9a)</t>
  </si>
  <si>
    <t>(9b)</t>
  </si>
  <si>
    <t>(9c)</t>
  </si>
  <si>
    <t>(9d)</t>
  </si>
  <si>
    <t>(9e)</t>
  </si>
  <si>
    <t xml:space="preserve">Any amount disallowed under section 43B in any preceding previous year but allowable during  the previous year </t>
  </si>
  <si>
    <t xml:space="preserve">Any sum in the nature of tax, duty, cess or fee under any law </t>
  </si>
  <si>
    <t xml:space="preserve">Any sum payable by way of contribution to any provident fund or superannuation fund or gratuity fund or any other fund for the welfare of employees </t>
  </si>
  <si>
    <t xml:space="preserve">Any sum payable  to an employee as bonus or commission for services rendered </t>
  </si>
  <si>
    <t xml:space="preserve">Any sum payable as interest on any loan or borrowing from any public financial institution  </t>
  </si>
  <si>
    <t xml:space="preserve">Any sum payable as interest on any loan or borrowing from any scheduled bank </t>
  </si>
  <si>
    <t xml:space="preserve">Any sum payable towards leave encashment </t>
  </si>
  <si>
    <t xml:space="preserve">Total amount allowable under section 43B (total of 10a to 10f) </t>
  </si>
  <si>
    <t>(10a)</t>
  </si>
  <si>
    <t>(10b)</t>
  </si>
  <si>
    <t>(10c)</t>
  </si>
  <si>
    <t>(10d)</t>
  </si>
  <si>
    <t>(10e)</t>
  </si>
  <si>
    <t>(10f)</t>
  </si>
  <si>
    <t>(10g)</t>
  </si>
  <si>
    <t xml:space="preserve">Any amount debited to profit and loss account of the previous year but disallowable under section 43B:- </t>
  </si>
  <si>
    <t xml:space="preserve">Total amount disallowable under Section 43B(total of 11a to 11f) </t>
  </si>
  <si>
    <t>(11a)</t>
  </si>
  <si>
    <t>(11b)</t>
  </si>
  <si>
    <t>(11c)</t>
  </si>
  <si>
    <t>(11d)</t>
  </si>
  <si>
    <t>(11e)</t>
  </si>
  <si>
    <t>(11f)</t>
  </si>
  <si>
    <t>(11g)</t>
  </si>
  <si>
    <t xml:space="preserve">Amount of credit outstanding in the accounts in respect of </t>
  </si>
  <si>
    <t xml:space="preserve">Union Excise Duty </t>
  </si>
  <si>
    <t xml:space="preserve">Service tax </t>
  </si>
  <si>
    <t xml:space="preserve">VAT/sales tax </t>
  </si>
  <si>
    <t xml:space="preserve">Any other tax </t>
  </si>
  <si>
    <t xml:space="preserve">Total amount outstanding (total of 12a to 12d) </t>
  </si>
  <si>
    <t>(12a)</t>
  </si>
  <si>
    <t>(12b)</t>
  </si>
  <si>
    <t>(12c)</t>
  </si>
  <si>
    <t>(12d)</t>
  </si>
  <si>
    <t>(12e)</t>
  </si>
  <si>
    <t xml:space="preserve">Amounts deemed to be profits and gains under section 33AB or 33ABA or 33AC </t>
  </si>
  <si>
    <t xml:space="preserve">Any amount of profit chargeable to tax under section 41 </t>
  </si>
  <si>
    <t xml:space="preserve">Amount of income or expenditure of prior period credited or debited to the profit and loss account (net) </t>
  </si>
  <si>
    <t>(14)</t>
  </si>
  <si>
    <t>(15)</t>
  </si>
  <si>
    <t xml:space="preserve">Capital gains </t>
  </si>
  <si>
    <t>Part B - TTI - Computation of tax liability on total income</t>
  </si>
  <si>
    <t>Tax payable on total income</t>
  </si>
  <si>
    <t>Tax at normal rates</t>
  </si>
  <si>
    <t>Tax at special rates (11 of Schedule SI)</t>
  </si>
  <si>
    <t>Tax Payable on Total Income (1a + 1b)</t>
  </si>
  <si>
    <t>Short-term capital gain (3c + 3d – 3e)</t>
  </si>
  <si>
    <t>Tax relief</t>
  </si>
  <si>
    <t>Section 89</t>
  </si>
  <si>
    <t>Section 90</t>
  </si>
  <si>
    <t>Section 91</t>
  </si>
  <si>
    <t>For default in payment of advance tax (section 234B)</t>
  </si>
  <si>
    <t>For deferment of advance tax (section 234C)</t>
  </si>
  <si>
    <t>Taxes Paid</t>
  </si>
  <si>
    <t>Advance Tax (from Schedule-IT)</t>
  </si>
  <si>
    <t>TDS (total of column 7 of Schedule-TDS1 and column 7 of Schedule-TDS2)</t>
  </si>
  <si>
    <t>Self Assessment Tax(from Schedule-IT)</t>
  </si>
  <si>
    <t>Enter your bank account number (mandatory in case of refund)</t>
  </si>
  <si>
    <t>In case of direct deposit to your bank account give additional details</t>
  </si>
  <si>
    <t>MICR Code</t>
  </si>
  <si>
    <t xml:space="preserve">VERIFICATION </t>
  </si>
  <si>
    <t>I,</t>
  </si>
  <si>
    <t>son/daughter of</t>
  </si>
  <si>
    <t>Place</t>
  </si>
  <si>
    <t>Sign Here</t>
  </si>
  <si>
    <t>Date</t>
  </si>
  <si>
    <t xml:space="preserve">If the return has been prepared by a Tax Return Preparer (TRP) give further details as below: </t>
  </si>
  <si>
    <t xml:space="preserve">Identification No. of TRP </t>
  </si>
  <si>
    <t xml:space="preserve">Counter Signature of TRP </t>
  </si>
  <si>
    <t xml:space="preserve">Name of TRP </t>
  </si>
  <si>
    <t xml:space="preserve">If TRP is entitled for any reimbursement from the Government, amount thereof (to be filled by TRP)  28  </t>
  </si>
  <si>
    <t>Rebate under section 88E (4 of Schedule-STTR)</t>
  </si>
  <si>
    <t>Balance Tax Payable (1 -2)</t>
  </si>
  <si>
    <t>Surcharge on 3</t>
  </si>
  <si>
    <t>Gross tax liability (3 + 4 + 5)</t>
  </si>
  <si>
    <t>Total (7a + 7b + 7c)</t>
  </si>
  <si>
    <t>Net tax liability (6 – 7d)</t>
  </si>
  <si>
    <t>Total Interest Payable (9a+9b+9c)</t>
  </si>
  <si>
    <t>Aggregate liability (8 + 9d)</t>
  </si>
  <si>
    <t>TCS (column 7 of Schedule-TCS)</t>
  </si>
  <si>
    <t>a) In the case of a trading concern</t>
  </si>
  <si>
    <t>Item Name</t>
  </si>
  <si>
    <t>Unit of Measurment</t>
  </si>
  <si>
    <t>Purchases during the year</t>
  </si>
  <si>
    <t>Sales during the year</t>
  </si>
  <si>
    <t>Sr No.</t>
  </si>
  <si>
    <t>Item name</t>
  </si>
  <si>
    <t>Shortage / Excess if any</t>
  </si>
  <si>
    <t>Yield Finished Goods</t>
  </si>
  <si>
    <t>Sr No</t>
  </si>
  <si>
    <t>Shortage / excess, if any</t>
  </si>
  <si>
    <t>b) In the case of a manufacturing concern - Details of Finished products/ By-products</t>
  </si>
  <si>
    <t>b) In the case of a manufacturing concern - Details of Raw Materials</t>
  </si>
  <si>
    <t>Total Taxes Paid (11a+11b+11c + 11d)</t>
  </si>
  <si>
    <t>11a)</t>
  </si>
  <si>
    <t>11b)</t>
  </si>
  <si>
    <t>11c)</t>
  </si>
  <si>
    <t>11d)</t>
  </si>
  <si>
    <t>Amount payable (Enter if 10 is greater than 11e, else enter 0)</t>
  </si>
  <si>
    <t>Refund (If 11e is greater than 10, also give Bank Account details below)</t>
  </si>
  <si>
    <t>Schedule S - Details of Income from Salary</t>
  </si>
  <si>
    <t>Sr. No.</t>
  </si>
  <si>
    <t>Name of Employer</t>
  </si>
  <si>
    <t>PAN of Employer (optional)</t>
  </si>
  <si>
    <t>Address of employer</t>
  </si>
  <si>
    <t>Town/City</t>
  </si>
  <si>
    <t>Salary (Excluding all allowances, perquisites &amp; profit in lieu of salary)..</t>
  </si>
  <si>
    <t>Allowances exempt under section 10</t>
  </si>
  <si>
    <t>Allowances not exempt</t>
  </si>
  <si>
    <t>Value of perquisites</t>
  </si>
  <si>
    <t>Profits in lieu of salary</t>
  </si>
  <si>
    <t>Income chargeable under the Head ‘Salaries’ (1+3+4+5)</t>
  </si>
  <si>
    <t>Interest disallowable under section 23 of the Micro,
Small and Medium Enterprises Development
Act,2006</t>
  </si>
  <si>
    <t>Amount of deduction under section 35 in excess of the
amount debited to profit and loss account (item vii(4)
of Schedule ESR)</t>
  </si>
  <si>
    <t>Any amount disallowed under section 40 in any
preceding previous year but allowable during the
previous year(8Bof Part-OI)</t>
  </si>
  <si>
    <t>Any amount disallowed under section 43B in any
preceding previous year but allowable during the
previous year(10g of Part-OI)</t>
  </si>
  <si>
    <t>Deduction under section 35AC</t>
  </si>
  <si>
    <t>Amount allowable as deduction</t>
  </si>
  <si>
    <t>Excess amount allowable as deduction (29b – 29a)</t>
  </si>
  <si>
    <t>Amount, if any, debited to profit and loss account</t>
  </si>
  <si>
    <t>(29a)</t>
  </si>
  <si>
    <t>(29b)</t>
  </si>
  <si>
    <t>(29c)</t>
  </si>
  <si>
    <t>Any other amount allowable as deduction</t>
  </si>
  <si>
    <t>Total (25 + 26 + 27+28 +29c +30)</t>
  </si>
  <si>
    <t>Income (13 + 24 – 31)</t>
  </si>
  <si>
    <t>(33i)</t>
  </si>
  <si>
    <t>(33ii)</t>
  </si>
  <si>
    <t>(33iii)</t>
  </si>
  <si>
    <t>(33iv)</t>
  </si>
  <si>
    <t>(33v)</t>
  </si>
  <si>
    <t>(33vi)</t>
  </si>
  <si>
    <t>(33vii)</t>
  </si>
  <si>
    <t>(33viii)</t>
  </si>
  <si>
    <t>(33ix)</t>
  </si>
  <si>
    <t>(33x)</t>
  </si>
  <si>
    <t>(33xi)</t>
  </si>
  <si>
    <t>(33xii)</t>
  </si>
  <si>
    <t>Total (33i to 33xi)</t>
  </si>
  <si>
    <t>Profit or loss before deduction under section 10A/10AA/10B/10BA (32 + 33xi)</t>
  </si>
  <si>
    <t>(34)</t>
  </si>
  <si>
    <t>(35i)</t>
  </si>
  <si>
    <t>(35ii)</t>
  </si>
  <si>
    <t>(35iii)</t>
  </si>
  <si>
    <t>(35iv)</t>
  </si>
  <si>
    <t>(35v)</t>
  </si>
  <si>
    <t>Net profit or loss from business or profession other than speculative business (34 – 35v)</t>
  </si>
  <si>
    <t>(A37)</t>
  </si>
  <si>
    <t>Profit or loss from speculative business (38+39-40)</t>
  </si>
  <si>
    <t>(40)</t>
  </si>
  <si>
    <t>(B41)</t>
  </si>
  <si>
    <t>Income chargeable under the head ‘Profits and gains’ (A37+B41)</t>
  </si>
  <si>
    <t>Schedule DOA-Depreciation on other assets</t>
  </si>
  <si>
    <t>s)</t>
  </si>
  <si>
    <t>80C</t>
  </si>
  <si>
    <t>80CCC</t>
  </si>
  <si>
    <t>80CCD</t>
  </si>
  <si>
    <t>80D</t>
  </si>
  <si>
    <t>80DD</t>
  </si>
  <si>
    <t>80DDB</t>
  </si>
  <si>
    <t>80E</t>
  </si>
  <si>
    <t xml:space="preserve">Schedule STTR - Rebate under section 88E  </t>
  </si>
  <si>
    <t>Schedule SPI - Income of specified persons(spouse, minor child etc) includable in income of the assessee</t>
  </si>
  <si>
    <t>Name of person</t>
  </si>
  <si>
    <t>PAN of person (optional)</t>
  </si>
  <si>
    <t>Relationship</t>
  </si>
  <si>
    <t>Nature of Income</t>
  </si>
  <si>
    <t>Amount (Rs)</t>
  </si>
  <si>
    <t>Schedule IF - Information regarding partnership firms in which you are partner</t>
  </si>
  <si>
    <t>Number of firms in which you are partner</t>
  </si>
  <si>
    <t>Firm No</t>
  </si>
  <si>
    <t>Name of the Firm</t>
  </si>
  <si>
    <t>PAN of the firm</t>
  </si>
  <si>
    <t xml:space="preserve">Percentage Share in the profit of the firm </t>
  </si>
  <si>
    <t xml:space="preserve">Amount of share in the profit </t>
  </si>
  <si>
    <t xml:space="preserve">Capital balance on 31st March in the firm </t>
  </si>
  <si>
    <t>Schedule AIR - Other Information (transactions reported through Annual Information Return)</t>
  </si>
  <si>
    <t xml:space="preserve">Sl </t>
  </si>
  <si>
    <t>001 - Cash deposits aggregating to ten lakh rupees or more in a year in any savings account by you maintained in a banking company to which the Banking Regulation Act, 1949 (10 of 1949), applied (including any bank or banking institution referred to in section 51 of that Act)</t>
  </si>
  <si>
    <t>002 - Payment made by you against bills raised in respect of a credit card aggregating to two lakh rupees or more in a year.</t>
  </si>
  <si>
    <t xml:space="preserve">003 - Payment made by you of an amount of two lakh rupees or more for purchase of units of Mutual Fund. </t>
  </si>
  <si>
    <t>004 - Payment made by you of an amount of five lakh rupees or more for acquiring bonds or debentures issued by a company or institution.</t>
  </si>
  <si>
    <t xml:space="preserve">005 - Payment made by you of an amount of one lakh rupees or more for acquiring shares issued by a company. </t>
  </si>
  <si>
    <t>006 - Purchase by you of any immovable property valued at thirty lakh rupees or more.</t>
  </si>
  <si>
    <t>007 - Sale by you of any immovable property valued at thirty lakh rupees or more.</t>
  </si>
  <si>
    <t>008 - Payment made by you of an amount of five lakh rupees or more in a year for investment in bonds issued by Reserve Bank of India.</t>
  </si>
  <si>
    <t>Schedule TDS1 - Details of Tax Deducted at Source from Salary [As per Form 16 issued by Employer(s)]</t>
  </si>
  <si>
    <t xml:space="preserve">Tax Deduction Account Number (TAN) of the Employer </t>
  </si>
  <si>
    <t xml:space="preserve">Income chargeable under the head Salaries </t>
  </si>
  <si>
    <t xml:space="preserve">Deduction under Chapter VI-A </t>
  </si>
  <si>
    <t>Tax payable (incl. surch. and edn. cess)</t>
  </si>
  <si>
    <t xml:space="preserve">Tax payable/ refundable  </t>
  </si>
  <si>
    <t>(6)</t>
  </si>
  <si>
    <t>(7)</t>
  </si>
  <si>
    <t>(8)</t>
  </si>
  <si>
    <t xml:space="preserve">Block entitled for depreciation @ 5 per cent (Schedule DOA- 16i) </t>
  </si>
  <si>
    <t xml:space="preserve">Block entitled for depreciation @ 10 per cent (Schedule DOA- 16ii) </t>
  </si>
  <si>
    <t xml:space="preserve">Block entitled for depreciation @ 100 per cent (Schedule DOA- 16iii) </t>
  </si>
  <si>
    <t xml:space="preserve">Total ( 2a + 2b + 2c) </t>
  </si>
  <si>
    <t>Intangible assets (Schedule DOA- 16v)</t>
  </si>
  <si>
    <t>Ships (Schedule DOA- 16vi)</t>
  </si>
  <si>
    <t>Total ( 1h+2d+3+4+5)</t>
  </si>
  <si>
    <t xml:space="preserve">Schedule CG - Capital Gains  </t>
  </si>
  <si>
    <t xml:space="preserve">Furniture and fittings (Schedule DOA- 16iv) </t>
  </si>
  <si>
    <t xml:space="preserve">Schedule OS - Income from other sources  </t>
  </si>
  <si>
    <t xml:space="preserve">Income other than from owning race horse(s):- </t>
  </si>
  <si>
    <t xml:space="preserve">Dividends, Gross </t>
  </si>
  <si>
    <t xml:space="preserve">Interest, Gross </t>
  </si>
  <si>
    <t xml:space="preserve">Total (1a + 1b + 1c + 1d) </t>
  </si>
  <si>
    <t xml:space="preserve">Deductions under section 57:- </t>
  </si>
  <si>
    <t xml:space="preserve">Expenses </t>
  </si>
  <si>
    <t xml:space="preserve">Depreciation </t>
  </si>
  <si>
    <t xml:space="preserve">Total  </t>
  </si>
  <si>
    <t xml:space="preserve">Balance (1e – fiii) </t>
  </si>
  <si>
    <t xml:space="preserve">Winnings from lotteries, crossword puzzles, races, etc. </t>
  </si>
  <si>
    <t xml:space="preserve">Tax Deduction and Tax Collection Account Number of the Collector </t>
  </si>
  <si>
    <t xml:space="preserve">Amount received/ debited </t>
  </si>
  <si>
    <t xml:space="preserve">Date  of  receipt/ debit </t>
  </si>
  <si>
    <t xml:space="preserve">Amount out of (6) to be allowed as credit during the year </t>
  </si>
  <si>
    <t xml:space="preserve">Tax Deduction Account Number (TAN) of the Deductor </t>
  </si>
  <si>
    <t xml:space="preserve">Amount Paid </t>
  </si>
  <si>
    <t xml:space="preserve">Date of Payment / Credit </t>
  </si>
  <si>
    <t xml:space="preserve">Amount out of (6) claimed for this year </t>
  </si>
  <si>
    <t xml:space="preserve">Schedule TCS - Details of Tax Collected at Source [As per Form 27D issued by the Collector(s)] </t>
  </si>
  <si>
    <t>Assessment Year</t>
  </si>
  <si>
    <t xml:space="preserve">Schedule TDS2 - Details of Tax Deducted at Source on Income [As per Form 16A issued by Deductor(s)] </t>
  </si>
  <si>
    <t>FORM</t>
  </si>
  <si>
    <t>Schedule ESR - Deduction under section 35</t>
  </si>
  <si>
    <t>Sl No</t>
  </si>
  <si>
    <t xml:space="preserve">Amount of deduction allowable </t>
  </si>
  <si>
    <t xml:space="preserve">35(1)(i) </t>
  </si>
  <si>
    <t>35(1)(ii)</t>
  </si>
  <si>
    <t>35(1)(iii)</t>
  </si>
  <si>
    <t>35(1)(iv)</t>
  </si>
  <si>
    <t>35(2AA)</t>
  </si>
  <si>
    <t>35(2AB)</t>
  </si>
  <si>
    <t>Expenditure of the nature referred to in section</t>
  </si>
  <si>
    <t>Amount  of deduction in excess of  the amount debited to profit and loss account</t>
  </si>
  <si>
    <t xml:space="preserve">(4) = (3) - (2) </t>
  </si>
  <si>
    <t>16/9 to 15/12</t>
  </si>
  <si>
    <t>16/12 to 15/3</t>
  </si>
  <si>
    <t>A.</t>
  </si>
  <si>
    <t>B.</t>
  </si>
  <si>
    <t xml:space="preserve">Income from owning and maintaining race horses </t>
  </si>
  <si>
    <t xml:space="preserve">Receipts </t>
  </si>
  <si>
    <t xml:space="preserve">Deductions under section 57 in relation to (4) </t>
  </si>
  <si>
    <t xml:space="preserve">Balance (2a – 2b) </t>
  </si>
  <si>
    <t>(fi)</t>
  </si>
  <si>
    <t>(fii)</t>
  </si>
  <si>
    <t>(fiii)</t>
  </si>
  <si>
    <t>(2)</t>
  </si>
  <si>
    <t>Schedule CYLA - Details of Income after set-off of current years losses</t>
  </si>
  <si>
    <t xml:space="preserve">Head/ Source of Income </t>
  </si>
  <si>
    <t xml:space="preserve">Income after set off, if any, of current year’s losses as per  5 of Schedule CYLA) </t>
  </si>
  <si>
    <t xml:space="preserve">Brought forward loss set off </t>
  </si>
  <si>
    <t xml:space="preserve">Brought forward depreciation set off </t>
  </si>
  <si>
    <t xml:space="preserve">Brought forward allowance under section 35(4) set off </t>
  </si>
  <si>
    <t xml:space="preserve">Current year’s income remaining after set off </t>
  </si>
  <si>
    <t xml:space="preserve">Sl. No. </t>
  </si>
  <si>
    <t xml:space="preserve">Business (including speculation profit) </t>
  </si>
  <si>
    <t xml:space="preserve">Short-term capital gain </t>
  </si>
  <si>
    <t xml:space="preserve">Long-term capital gain </t>
  </si>
  <si>
    <t xml:space="preserve">Other sources (including profit from owning race horses) </t>
  </si>
  <si>
    <t xml:space="preserve">Total of brought forward loss set off </t>
  </si>
  <si>
    <t xml:space="preserve">Schedule CFL - Details of Losses to be carried forward to future Years </t>
  </si>
  <si>
    <t xml:space="preserve">Assessment Year </t>
  </si>
  <si>
    <t xml:space="preserve">House property loss </t>
  </si>
  <si>
    <t>In response to notice under section 153A/153C</t>
  </si>
  <si>
    <t xml:space="preserve">Loss from business other than  loss from speculative business </t>
  </si>
  <si>
    <t xml:space="preserve">Loss from speculative business </t>
  </si>
  <si>
    <t xml:space="preserve">Short-term capital loss </t>
  </si>
  <si>
    <t xml:space="preserve">Other sources loss (from owning race horses) </t>
  </si>
  <si>
    <t>i</t>
  </si>
  <si>
    <t>ii</t>
  </si>
  <si>
    <t>iii</t>
  </si>
  <si>
    <t>2001-02</t>
  </si>
  <si>
    <t>2002-03</t>
  </si>
  <si>
    <t>2003-04</t>
  </si>
  <si>
    <t>2004-05</t>
  </si>
  <si>
    <t>2005-06</t>
  </si>
  <si>
    <t>2006-07</t>
  </si>
  <si>
    <t xml:space="preserve">Total of earlier year losses </t>
  </si>
  <si>
    <t xml:space="preserve">Adjustment of above losses in Schedule BFLA </t>
  </si>
  <si>
    <t xml:space="preserve">Total loss Carried Forward to future years </t>
  </si>
  <si>
    <t xml:space="preserve">Date of Filing (DD/MM/YYYY) </t>
  </si>
  <si>
    <t xml:space="preserve">Long - term Capital loss </t>
  </si>
  <si>
    <t xml:space="preserve">Schedule 10A - Deduction under section 10A </t>
  </si>
  <si>
    <t xml:space="preserve">Deduction in respect of units located in Software Technology Park </t>
  </si>
  <si>
    <t>Undertaking No.1</t>
  </si>
  <si>
    <t>Undertaking No.2</t>
  </si>
  <si>
    <t>Undertaking No.3</t>
  </si>
  <si>
    <t>Undertaking No.4</t>
  </si>
  <si>
    <t>Undertaking No.5</t>
  </si>
  <si>
    <t xml:space="preserve">Deductions  in respect of units located in Electronic Hardware Technology Park </t>
  </si>
  <si>
    <t xml:space="preserve">Deductions in respect of units located in Free Trade Zone </t>
  </si>
  <si>
    <t xml:space="preserve">Deductions in respect of units located in Export Processing Zone </t>
  </si>
  <si>
    <t xml:space="preserve">Deductions in respect of units located in Special Economic Zone </t>
  </si>
  <si>
    <t>(4d)</t>
  </si>
  <si>
    <t xml:space="preserve">Schedule 10AA - Deduction under section 10AA </t>
  </si>
  <si>
    <t>Deductions in respect of units located in Special Economic Zone</t>
  </si>
  <si>
    <t xml:space="preserve">Schedule 10BA - Deduction under section 10BA </t>
  </si>
  <si>
    <t xml:space="preserve">Schedule 10B - Deduction under section 10B </t>
  </si>
  <si>
    <t xml:space="preserve">Deduction in respect of hundred percent Export Oriented units </t>
  </si>
  <si>
    <t>(a)</t>
  </si>
  <si>
    <t>(b)</t>
  </si>
  <si>
    <t>(d)</t>
  </si>
  <si>
    <t>(e)</t>
  </si>
  <si>
    <t>Deduction in respect of exports of hand-made wooden articles</t>
  </si>
  <si>
    <t>(f)</t>
  </si>
  <si>
    <t xml:space="preserve">Schedule 80G - Details of donations entitled for deduction under section 80G </t>
  </si>
  <si>
    <t xml:space="preserve">Schedule 80-IA - Deductions under section 80-IA </t>
  </si>
  <si>
    <t xml:space="preserve">Deduction in respect of profits of an enterprise referred to in section 80-IA(4)(i) [Infrastructure facility] </t>
  </si>
  <si>
    <t xml:space="preserve">Deduction in respect of profits of an undertaking referred to in section 80-IA(4)(ii) [Telecommunication services] </t>
  </si>
  <si>
    <t xml:space="preserve">Deduction in respect of profits of an undertaking referred to in section 80-IA(4)(iii) [Industrial park and SEZs] </t>
  </si>
  <si>
    <t xml:space="preserve">Deduction in respect of profits of an undertaking referred to in section 80-IA(4)(iv) [Power] </t>
  </si>
  <si>
    <t>COMPUTATION OF FRINGE BENEFITS AND TAX THEREON</t>
  </si>
  <si>
    <t xml:space="preserve">Total deductions under section 80-IA (a + b + c + d + e) </t>
  </si>
  <si>
    <t xml:space="preserve">Schedule 80-IB - Deductions under section 80-IB </t>
  </si>
  <si>
    <t xml:space="preserve">Deduction in respect of industrial undertaking referred to in section 80-IB(3) [Small-scale industry] </t>
  </si>
  <si>
    <t>Deduction in respect of industrial undertaking located in Jammu &amp; Kashmir [Section 80-IB(4)]</t>
  </si>
  <si>
    <t>Deduction in respect of industrial undertaking located in  industrially backward states specified in Eighth Schedule [Section 80-IB(4)]</t>
  </si>
  <si>
    <t>Deduction in respect of industrial undertaking located in  industrially backward districts [Section 80-IB(5)]</t>
  </si>
  <si>
    <t>Amount deemed to be long term capital gains under sections 54/54B/54D/54EC/ 54ED/
54F/54G/54GA</t>
  </si>
  <si>
    <t>Deduction in the case of multiplex theatre [Section 80-IB(7A)]</t>
  </si>
  <si>
    <t>Deduction in the case of convention centre [Section 80-IB(7B)]</t>
  </si>
  <si>
    <t xml:space="preserve">Deduction in the case of company carrying on scientific research [Section 80-IB(8A)] </t>
  </si>
  <si>
    <t xml:space="preserve">Deduction in the case of undertaking which begins commercial production or refining of mineral oil  [Section 80-IB(9)] </t>
  </si>
  <si>
    <t xml:space="preserve">Deduction in the case of an undertaking developing and building housing projects [Section 80-IB(10)] </t>
  </si>
  <si>
    <t xml:space="preserve">Deduction in the case of an undertaking operating a cold chain facility [Section 80-IB(11)] </t>
  </si>
  <si>
    <t xml:space="preserve">Deduction in the case of an undertaking engaged in processing, preservation and packaging of fruits and vegetables [Section 80-IB(11A)] </t>
  </si>
  <si>
    <t xml:space="preserve">Deduction in the case of an undertaking engaged in integrated business of handling, storage and transportation of foodgrains [Section 80-IB(11A)] </t>
  </si>
  <si>
    <t xml:space="preserve">Deduction in the case of an undertaking engaged in operating and maintaining a rural hospital [Section 80-IB(11B)] </t>
  </si>
  <si>
    <t>(n)</t>
  </si>
  <si>
    <t>(g)</t>
  </si>
  <si>
    <t>(h)</t>
  </si>
  <si>
    <t>(j)</t>
  </si>
  <si>
    <t>(k)</t>
  </si>
  <si>
    <t>(l)</t>
  </si>
  <si>
    <t>(m)</t>
  </si>
  <si>
    <t xml:space="preserve">Name of the Employer </t>
  </si>
  <si>
    <t xml:space="preserve">Name of the Deductor </t>
  </si>
  <si>
    <t xml:space="preserve">Name  of the Collector </t>
  </si>
  <si>
    <t>Address of Collector</t>
  </si>
  <si>
    <t xml:space="preserve">Deduction in respect of industrial undertaking located in Sikkim  </t>
  </si>
  <si>
    <t xml:space="preserve">Deduction in respect of industrial undertaking located in Himachal Pradesh </t>
  </si>
  <si>
    <t xml:space="preserve">Deduction in respect of industrial undertaking located in Uttaranchal </t>
  </si>
  <si>
    <t xml:space="preserve">Assam </t>
  </si>
  <si>
    <t>Arunachal Pradesh</t>
  </si>
  <si>
    <t>Manipur</t>
  </si>
  <si>
    <t>Mizoram</t>
  </si>
  <si>
    <t>Meghalaya</t>
  </si>
  <si>
    <t>Nagaland</t>
  </si>
  <si>
    <t>Tripura</t>
  </si>
  <si>
    <t xml:space="preserve">Total of deduction for undertakings located in North-east (Total of 4a to 4g) </t>
  </si>
  <si>
    <t>(4e)</t>
  </si>
  <si>
    <t>(4f)</t>
  </si>
  <si>
    <t>(4g)</t>
  </si>
  <si>
    <t>4h)</t>
  </si>
  <si>
    <t xml:space="preserve">Deduction in respect of industrial undertaking located in North-East </t>
  </si>
  <si>
    <t xml:space="preserve">Schedule VI-A - Deductions under Chapter VI-A </t>
  </si>
  <si>
    <t>80G</t>
  </si>
  <si>
    <t xml:space="preserve">Income arising from transactions chargeable to Securities Transaction Tax (STT) chargeable under the head “Profit from business or profession and included in the gross total income </t>
  </si>
  <si>
    <t xml:space="preserve">being from non speculative business included in A34 of Schedule BP </t>
  </si>
  <si>
    <t xml:space="preserve">Being from speculative business included in B38 of Schedule BP </t>
  </si>
  <si>
    <t xml:space="preserve">Total </t>
  </si>
  <si>
    <t>(1i)</t>
  </si>
  <si>
    <t>(1ii)</t>
  </si>
  <si>
    <t>(1iii)</t>
  </si>
  <si>
    <t xml:space="preserve">Tax payable on (1)(iii) above on average rate of tax </t>
  </si>
  <si>
    <t xml:space="preserve">STT paid during the year on the transactions chargeable to STT which have been entered into in the course of business during the year </t>
  </si>
  <si>
    <t xml:space="preserve">Rebate under section 88E, lower of (2) and (3) </t>
  </si>
  <si>
    <t xml:space="preserve">Schedule SI - Income chargeable to Income tax at special rates IB [Please see instruction Number-9(iii) for section code and rate of tax] </t>
  </si>
  <si>
    <t xml:space="preserve">Sl No </t>
  </si>
  <si>
    <t xml:space="preserve">Section code </t>
  </si>
  <si>
    <t xml:space="preserve">Special rate (%) </t>
  </si>
  <si>
    <t>Tax thereon</t>
  </si>
  <si>
    <t>Income</t>
  </si>
  <si>
    <t xml:space="preserve">Schedule EI - Details of Exempt Income (Income not to be included in Total Income) </t>
  </si>
  <si>
    <t>Interest income</t>
  </si>
  <si>
    <t>Dividend income</t>
  </si>
  <si>
    <t>Long-term capital gains on which Securities Transaction Tax is paid</t>
  </si>
  <si>
    <t>Net Agriculture income(other than income to be excluded under rule 7, 7A, 7B or 8)</t>
  </si>
  <si>
    <t>Share in the profit of firm/AOP etc.</t>
  </si>
  <si>
    <t>Total (1+2+3+4+5+6)</t>
  </si>
  <si>
    <t>ITR 4</t>
  </si>
  <si>
    <t>Status</t>
  </si>
  <si>
    <t xml:space="preserve">    a) Name of the auditor signing the tax audit report</t>
  </si>
  <si>
    <t xml:space="preserve">    c) Name of the auditor (proprietorship/ firm)</t>
  </si>
  <si>
    <t>Proprietor’s fund</t>
  </si>
  <si>
    <t>Proprietor’s capital</t>
  </si>
  <si>
    <t>(fill items 1 to 5 in a case where regular books of accounts are maintained, otherwise fill item 6)</t>
  </si>
  <si>
    <t>Any Other Reserve</t>
  </si>
  <si>
    <t>Total proprietor’s fund (a + bv)</t>
  </si>
  <si>
    <t>Total (ai + aiiC)</t>
  </si>
  <si>
    <t>Total (bi + bii)</t>
  </si>
  <si>
    <t>(biiii)</t>
  </si>
  <si>
    <t>Balance with Revenue Authorities</t>
  </si>
  <si>
    <t>Total (iE + iiE)</t>
  </si>
  <si>
    <t>Deferred tax asset</t>
  </si>
  <si>
    <t>Total (4a + 4b + 4c)</t>
  </si>
  <si>
    <t>Name of Bank Branch</t>
  </si>
  <si>
    <t>Amount of total sundry debtors</t>
  </si>
  <si>
    <t>Amount of total sundry creditors</t>
  </si>
  <si>
    <t>Amount of total stock-in-trade</t>
  </si>
  <si>
    <t>Amount of the cash balance</t>
  </si>
  <si>
    <t>(fill items 1 to 50 in a case where regular books of accounts are maintained, otherwise fill item 51)</t>
  </si>
  <si>
    <t>Total of other income [(3a)to(3j)]</t>
  </si>
  <si>
    <t>Total compensation to employees (15a+15b+15c+15d+15e+15f+15g+15h+15i+15j)</t>
  </si>
  <si>
    <t>Audit fee</t>
  </si>
  <si>
    <t>Profit before taxes (40-41-42)</t>
  </si>
  <si>
    <t>Profit after tax (43 – 44 – 45 )</t>
  </si>
  <si>
    <t>Transferred to reserves and surplus</t>
  </si>
  <si>
    <t>Balance carried to balance sheet in proprietor’s account (48 – 49)</t>
  </si>
  <si>
    <t>(50)</t>
  </si>
  <si>
    <t>(49)</t>
  </si>
  <si>
    <t>Gross receipts</t>
  </si>
  <si>
    <t>Gross profit</t>
  </si>
  <si>
    <t>Expenses</t>
  </si>
  <si>
    <t>Net profit</t>
  </si>
  <si>
    <t>(51a)</t>
  </si>
  <si>
    <t>(51b)</t>
  </si>
  <si>
    <t>(51c)</t>
  </si>
  <si>
    <t>(51d)</t>
  </si>
  <si>
    <t>Any other disallowance</t>
  </si>
  <si>
    <t xml:space="preserve">Total amount disallowable under section 40(total of 8Aa to 8Ag) </t>
  </si>
  <si>
    <t>Any amount disallowed under section 40 in any preceding previous year but allowable during the previous year</t>
  </si>
  <si>
    <t>(Aa)</t>
  </si>
  <si>
    <t>(Ab)</t>
  </si>
  <si>
    <t>WardCircle</t>
  </si>
  <si>
    <t>CurrentYearLoss</t>
  </si>
  <si>
    <t>(Ac)</t>
  </si>
  <si>
    <t>(Ad)</t>
  </si>
  <si>
    <t>(Ae)</t>
  </si>
  <si>
    <t>(Af)</t>
  </si>
  <si>
    <t>(Ag)</t>
  </si>
  <si>
    <t>(8Ah)</t>
  </si>
  <si>
    <t>(8B)</t>
  </si>
  <si>
    <t>(9f)</t>
  </si>
  <si>
    <t>Salaries (6 of Schedule S)</t>
  </si>
  <si>
    <t>Profits and gains from business or profession (6vi of Schedule BP) (enter nil if loss)</t>
  </si>
  <si>
    <t>Short term</t>
  </si>
  <si>
    <t>Income from other sources</t>
  </si>
  <si>
    <t>from sources other than from owning race horses (3 of Schedule OS) (enter nil if loss)</t>
  </si>
  <si>
    <t>from owning race horses (4c of Schedule OS) (enter nil if loss)</t>
  </si>
  <si>
    <t>Total (1+2+3+4c +5c)</t>
  </si>
  <si>
    <t>Net agricultural income/ any other income for rate purpose (4 of Schedule EI)</t>
  </si>
  <si>
    <t xml:space="preserve">Schedule IT - Details of Advance Tax and Self Assessment Tax Payments of Income-tax </t>
  </si>
  <si>
    <t xml:space="preserve">BSR Code </t>
  </si>
  <si>
    <t xml:space="preserve">Date of Deposit (DD/MM/YYYY) </t>
  </si>
  <si>
    <t xml:space="preserve">Serial Number of Challan </t>
  </si>
  <si>
    <t xml:space="preserve">Amount (Rs) </t>
  </si>
  <si>
    <t xml:space="preserve">Income of current year (Fill this column only if income is zero or positive) </t>
  </si>
  <si>
    <t xml:space="preserve">House property loss of the current year set off </t>
  </si>
  <si>
    <t xml:space="preserve">Business Loss (other than speculation loss) of the current year set off </t>
  </si>
  <si>
    <t xml:space="preserve">Other sources loss (other than loss from race horses) of the current year set off </t>
  </si>
  <si>
    <t xml:space="preserve">Total loss (3 of Schedule-OS) </t>
  </si>
  <si>
    <t xml:space="preserve">Current year’s Income remaining after set off </t>
  </si>
  <si>
    <t>Sl. No.</t>
  </si>
  <si>
    <t xml:space="preserve">House property </t>
  </si>
  <si>
    <t xml:space="preserve">Business(including speculation profit) </t>
  </si>
  <si>
    <t xml:space="preserve">Short-term capital gain  </t>
  </si>
  <si>
    <t xml:space="preserve">Long term capital gain </t>
  </si>
  <si>
    <t xml:space="preserve">Other sources (incl profit from owning race horses) </t>
  </si>
  <si>
    <t xml:space="preserve">Total loss set-off </t>
  </si>
  <si>
    <t>Loss remaining after set-off</t>
  </si>
  <si>
    <t xml:space="preserve">Total loss (4c of Schedule – HP) </t>
  </si>
  <si>
    <t xml:space="preserve">5=1-2-3-4 </t>
  </si>
  <si>
    <t xml:space="preserve">Schedule BFLA - Details of Income after Set off of Brought Forward Losses of earlier years </t>
  </si>
  <si>
    <t>For default in furnishing the return (section 234A)</t>
  </si>
  <si>
    <t>Do you want your refund by</t>
  </si>
  <si>
    <t>Type of Account</t>
  </si>
  <si>
    <t xml:space="preserve">a) Rent of earlier years realized under section 25A/AA </t>
  </si>
  <si>
    <t xml:space="preserve">b) Arrears of rent received during the year under section 25B after deducting 30% </t>
  </si>
  <si>
    <t xml:space="preserve">Town/ City  </t>
  </si>
  <si>
    <t xml:space="preserve">State </t>
  </si>
  <si>
    <t xml:space="preserve">PIN Code </t>
  </si>
  <si>
    <t>If let out</t>
  </si>
  <si>
    <t xml:space="preserve">Name of Tenant  </t>
  </si>
  <si>
    <t xml:space="preserve">PAN of Tenant (optional) </t>
  </si>
  <si>
    <t>Totals</t>
  </si>
  <si>
    <t xml:space="preserve">Schedule BP - Computation of income from business or profession </t>
  </si>
  <si>
    <t xml:space="preserve">From business or profession other than speculative business </t>
  </si>
  <si>
    <t xml:space="preserve">Net profit or loss from speculative business included in 1 </t>
  </si>
  <si>
    <t xml:space="preserve">Income/ receipts credited to profit and loss account considered under other heads of income </t>
  </si>
  <si>
    <t xml:space="preserve">Share of income from firm(s) </t>
  </si>
  <si>
    <t xml:space="preserve">Share of income from AOP/ BOI </t>
  </si>
  <si>
    <t xml:space="preserve">Any other exempt income </t>
  </si>
  <si>
    <t xml:space="preserve">Total exempt income </t>
  </si>
  <si>
    <t xml:space="preserve">Balance (1– 2 – 3 – 4 – 5d) </t>
  </si>
  <si>
    <t xml:space="preserve">Expenses debited to profit and loss account  which relate  to exempt income </t>
  </si>
  <si>
    <t xml:space="preserve">Total (7 + 8) </t>
  </si>
  <si>
    <t xml:space="preserve">Adjusted  profit or loss (6+9) </t>
  </si>
  <si>
    <t xml:space="preserve">Depreciation debited to profit and loss account included in 9 </t>
  </si>
  <si>
    <t xml:space="preserve">Depreciation allowable under Income-tax Act </t>
  </si>
  <si>
    <t xml:space="preserve">Depreciation allowable under section 32(1)(ii) (column 6 of Schedule-DEP) </t>
  </si>
  <si>
    <t xml:space="preserve">Total (12i + 12ii) </t>
  </si>
  <si>
    <t xml:space="preserve">Profit or loss after adjustment for depreciation (10 +11 - 12iii) </t>
  </si>
  <si>
    <t xml:space="preserve">Deemed income under section 41 </t>
  </si>
  <si>
    <t>Address of property</t>
  </si>
  <si>
    <t xml:space="preserve">Deemed income under section 33AB/33ABA/35ABB/ 72A/80HHD/80-IA </t>
  </si>
  <si>
    <t xml:space="preserve">Any other item or items of addition under section 28 to 44DA </t>
  </si>
  <si>
    <t xml:space="preserve">Deduction allowable under section 32(1)(iii) </t>
  </si>
  <si>
    <t xml:space="preserve">Profits and gains of business or profession deemed to be under -  </t>
  </si>
  <si>
    <t xml:space="preserve">Section 44AD </t>
  </si>
  <si>
    <t xml:space="preserve">Section 44AE </t>
  </si>
  <si>
    <t xml:space="preserve">Section 44AF </t>
  </si>
  <si>
    <t xml:space="preserve">Section 44B </t>
  </si>
  <si>
    <t xml:space="preserve">Section 44BB </t>
  </si>
  <si>
    <t>Section 44BBA</t>
  </si>
  <si>
    <t>Section 44BBB</t>
  </si>
  <si>
    <t>Section 44D</t>
  </si>
  <si>
    <t>Section 44DA</t>
  </si>
  <si>
    <t>Chapter-XII-G</t>
  </si>
  <si>
    <t xml:space="preserve">First Schedule of Income-tax Act </t>
  </si>
  <si>
    <t>x)</t>
  </si>
  <si>
    <t>xi)</t>
  </si>
  <si>
    <t>xii)</t>
  </si>
  <si>
    <t xml:space="preserve">Deductions under section- </t>
  </si>
  <si>
    <t>10A (6 of Schedule-10A)</t>
  </si>
  <si>
    <t>10AA (d of Schedule-10AA)</t>
  </si>
  <si>
    <t>10B (f of Schedule-10B)</t>
  </si>
  <si>
    <t>10BA (f of Schedule-10BA)</t>
  </si>
  <si>
    <t>Total</t>
  </si>
  <si>
    <t xml:space="preserve">Computation of income from speculative business </t>
  </si>
  <si>
    <t xml:space="preserve">Net profit or loss from speculative business as per profit or loss account </t>
  </si>
  <si>
    <t xml:space="preserve">Additions in accordance with section 28 to 44DA  </t>
  </si>
  <si>
    <t>Deductions in accordance with section 28 to 44DA</t>
  </si>
  <si>
    <t>(12i)</t>
  </si>
  <si>
    <t>(12ii)</t>
  </si>
  <si>
    <t>(12iii)</t>
  </si>
  <si>
    <t>(C)</t>
  </si>
  <si>
    <t xml:space="preserve">Income credited to Profit and Loss account (included in 1) which is exempt </t>
  </si>
  <si>
    <t xml:space="preserve">Schedule DPM-Depreciation on Plant and Machinery </t>
  </si>
  <si>
    <t>Block of Assets</t>
  </si>
  <si>
    <t>Rate(%)</t>
  </si>
  <si>
    <t>(iv)</t>
  </si>
  <si>
    <t>(v)</t>
  </si>
  <si>
    <t xml:space="preserve">   INDIAN INCOME TAX RETURN</t>
  </si>
  <si>
    <t>(Please see Rule 12 of the Income-tax Rules,1962)</t>
  </si>
  <si>
    <t>(Also see attached instructions)</t>
  </si>
  <si>
    <t>Part A-GEN</t>
  </si>
  <si>
    <t>GENERAL</t>
  </si>
  <si>
    <t>PERSONAL INFORMATION</t>
  </si>
  <si>
    <t>Return filed under section</t>
  </si>
  <si>
    <t>Code &amp; Description</t>
  </si>
  <si>
    <t>Version</t>
  </si>
  <si>
    <t>DashTypeName</t>
  </si>
  <si>
    <t>DashTypeId</t>
  </si>
  <si>
    <t>Expression</t>
  </si>
  <si>
    <t>DashTypeSort</t>
  </si>
  <si>
    <t>EmployerCategoryType</t>
  </si>
  <si>
    <t>GenderType</t>
  </si>
  <si>
    <t>FilingStatusType</t>
  </si>
  <si>
    <t>Voluntarily before the due date-11</t>
  </si>
  <si>
    <t>Voluntarily after the due date-12</t>
  </si>
  <si>
    <t>In response to notice under section 142(1)-13</t>
  </si>
  <si>
    <t>In response to notice under section 148-14</t>
  </si>
  <si>
    <t>2008-09</t>
  </si>
  <si>
    <t xml:space="preserve">Deposits , loans and advances to corporates and 
others  </t>
  </si>
  <si>
    <t>Profit and loss account / Accumulated balance</t>
  </si>
  <si>
    <t>Total of credits to profit and loss account (1+2e+3k+4)</t>
  </si>
  <si>
    <t>Amount of contributions to an approved gratuity fund</t>
  </si>
  <si>
    <t>Amount in excess of twenty thousand rupees, paid otherwise than by crossed cheque or bank draft under section 40A(3) – 100% disallowable</t>
  </si>
  <si>
    <t>Total amount disallowable under section 40A (total of 9a to 9e)</t>
  </si>
  <si>
    <t>Total (3i + 3ii) (enter nil if 3iii is a loss)</t>
  </si>
  <si>
    <t>Short-term (under section 111A) (A7 of Schedule-CG) (enter nil if loss)</t>
  </si>
  <si>
    <t>Total short-term (4ai + 4aii)</t>
  </si>
  <si>
    <t>Total capital gains (4aiii + 4b) (enter nil if 4c is a loss)</t>
  </si>
  <si>
    <t>Total (5a + 5b)</t>
  </si>
  <si>
    <t>Education cess, including secondary and higher education cess on (3 + 4)</t>
  </si>
  <si>
    <t>Schedule HP - Details of Income from House Property  (Please refer to instructions)</t>
  </si>
  <si>
    <t xml:space="preserve">Depreciation allowable under section 32(1)(i)  (Make your own computation refer Appendix-IA of 
IT Rules) </t>
  </si>
  <si>
    <t>Any other income (including income from salary, 
commission, bonus and interest from firms in which 
an individual/ HUF/ Prop. concern is a partner) not 
included in profit and loss</t>
  </si>
  <si>
    <t>Net Profit or loss from business or profession (same as above in 36 except in case of special business, after applying rule  7A, 7B or 7C</t>
  </si>
  <si>
    <t xml:space="preserve">Amount on which depreciation at full rate to be allowed (3 + 4 -5) (enter 0, if result is negative) </t>
  </si>
  <si>
    <t>Amount on which depreciation at half rate to be allowed (7 – 8) (enter 0, if result is negative)</t>
  </si>
  <si>
    <t>Capital gains/ loss under section 50*   (5 + 8 -3-4 -7 -15)  (enter negative only if 
block ceases to exist)</t>
  </si>
  <si>
    <t>Written down value on the last day of previous year* (6+ 9 -14)  (enter 0 if result is negative)</t>
  </si>
  <si>
    <t>Amount on which depreciation at full rate to be allowed (3 + 4 -5)  (enter 0, if result is negative)</t>
  </si>
  <si>
    <t>Capital gains/ loss under section 50 * (5 + 8 -3-4 -7 -15)  (enter negative only if block ceases to exist)</t>
  </si>
  <si>
    <t>Written down value on the last day of previous year* (6+ 9 -14)  (enter 0 if result is negative )</t>
  </si>
  <si>
    <t xml:space="preserve">Total depreciation on building (total of 2a + 2b + 2c) </t>
  </si>
  <si>
    <t>Deduction under sections 54B/54D</t>
  </si>
  <si>
    <t>From assets in case of non-resident to which first proviso to section 48 is applicable</t>
  </si>
  <si>
    <t>Total ( bi + bii + biii)</t>
  </si>
  <si>
    <t>Loss, if any, to be ignored under section 94(7) or 94(8) (enter positive values only)</t>
  </si>
  <si>
    <t>Deduction under section 54B/54D</t>
  </si>
  <si>
    <t>Amount deemed to be short term capital gains under sections 54B/54D/54EC/ 54ED/54G/ 54GA</t>
  </si>
  <si>
    <t>ReturnType</t>
  </si>
  <si>
    <t>ResidentialStatus</t>
  </si>
  <si>
    <t>States</t>
  </si>
  <si>
    <t>GOA-10</t>
  </si>
  <si>
    <t>GUJARAT-11</t>
  </si>
  <si>
    <t>HARYANA-12</t>
  </si>
  <si>
    <t>HIMACHAL PRADESH-13</t>
  </si>
  <si>
    <t>Govt-GOV</t>
  </si>
  <si>
    <t>PSU-PSU</t>
  </si>
  <si>
    <t>Others-OTH</t>
  </si>
  <si>
    <t>Not Applicable-NA</t>
  </si>
  <si>
    <t>Male-M</t>
  </si>
  <si>
    <t>Female-F</t>
  </si>
  <si>
    <t>Not Applicable-X</t>
  </si>
  <si>
    <t>Original-O</t>
  </si>
  <si>
    <t>Revised-R</t>
  </si>
  <si>
    <t>Resident-RES</t>
  </si>
  <si>
    <t>Non-Resident-NRI</t>
  </si>
  <si>
    <t>Resident but Not Ordinarily Resident-NOR</t>
  </si>
  <si>
    <t>ANDAMAN AND NICOBAR ISLANDS-01</t>
  </si>
  <si>
    <t>ANDHRA PRADESH-02</t>
  </si>
  <si>
    <t>ARUNACHAL PRADESH-03</t>
  </si>
  <si>
    <t>ASSAM-04</t>
  </si>
  <si>
    <t>BIHAR-05</t>
  </si>
  <si>
    <t>CHANDIGARH-06</t>
  </si>
  <si>
    <t>DADRA &amp; NAGAR HAVELI-07</t>
  </si>
  <si>
    <t>DAMAN &amp; DIU-08</t>
  </si>
  <si>
    <t>DELHI-09</t>
  </si>
  <si>
    <t>Savings-SAV</t>
  </si>
  <si>
    <t>Current-CUR</t>
  </si>
  <si>
    <t>Cheque-N</t>
  </si>
  <si>
    <t>Deposited directly into your bank account-Y</t>
  </si>
  <si>
    <t>Yes-Y</t>
  </si>
  <si>
    <t>No-N</t>
  </si>
  <si>
    <t>Private Company-2</t>
  </si>
  <si>
    <t>DTAA-DTAA</t>
  </si>
  <si>
    <t>Mercantile-MERC</t>
  </si>
  <si>
    <t>Cash-CASH</t>
  </si>
  <si>
    <t>Manufacturing Industry - Agro-based industries-0101</t>
  </si>
  <si>
    <t>Manufacturing Industry - Automobile and Auto parts-0102</t>
  </si>
  <si>
    <t>Manufacturing Industry - Cement-0103</t>
  </si>
  <si>
    <t>Manufacturing Industry - Diamond cutting-0104</t>
  </si>
  <si>
    <t>Manufacturing Industry - Drugs and Pharmaceuticals-0105</t>
  </si>
  <si>
    <t>Manufacturing Industry - Electronics including Computer-0106</t>
  </si>
  <si>
    <t>Manufacturing Industry - Engineering goods-0107</t>
  </si>
  <si>
    <t>Manufacturing Industry - Fertilizers, Chemicals, Paints-0108</t>
  </si>
  <si>
    <t>Manufacturing Industry - Flour &amp; Rice Mills-0109</t>
  </si>
  <si>
    <t>Manufacturing Industry - Food Processing units-0110</t>
  </si>
  <si>
    <t>Manufacturing Industry - Marble &amp; Granite-0111</t>
  </si>
  <si>
    <t>Manufacturing Industry - Paper-0112</t>
  </si>
  <si>
    <t>Manufacturing Industry - Petroleum and Petrochemicals-0113</t>
  </si>
  <si>
    <t>Manufacturing Industry - Power and energy-0114</t>
  </si>
  <si>
    <t>Manufacturing Industry - Printing &amp; Publishing-0115</t>
  </si>
  <si>
    <t>Manufacturing Industry - Rubber-0116</t>
  </si>
  <si>
    <t>Manufacturing Industry - Steel-0117</t>
  </si>
  <si>
    <t>Manufacturing Industry - Sugar-0118</t>
  </si>
  <si>
    <t>Manufacturing Industry - Tea, Coffee-0119</t>
  </si>
  <si>
    <t>Manufacturing Industry - Textiles, handloom, Power-0120</t>
  </si>
  <si>
    <t>Manufacturing Industry - Tobacco-0121</t>
  </si>
  <si>
    <t>Manufacturing Industry - Tyre-0122</t>
  </si>
  <si>
    <t>Manufacturing Industry - Vanaspati &amp; Edible Oils-0123</t>
  </si>
  <si>
    <t>Manufacturing Industry - Others-0124</t>
  </si>
  <si>
    <t>Trading - Chain Stores-0201</t>
  </si>
  <si>
    <t>Trading - Retailers-0202</t>
  </si>
  <si>
    <t>Trading - Wholesalers-0203</t>
  </si>
  <si>
    <t>Trading - Others-0204</t>
  </si>
  <si>
    <t>Commission Agents - General Commission Agents-0301</t>
  </si>
  <si>
    <t>Builders - Builders-0401</t>
  </si>
  <si>
    <t>Builders - Estate Agents-0402</t>
  </si>
  <si>
    <t>Builders - Property Developers-0403</t>
  </si>
  <si>
    <t>Builders - Others-0404</t>
  </si>
  <si>
    <t>Contractors - Civil Contractors-0501</t>
  </si>
  <si>
    <t>Contractors - Excise Contractors-0502</t>
  </si>
  <si>
    <t>Contractors - Forest Contractors-0503</t>
  </si>
  <si>
    <t>Contractors - Mining Contractors-0504</t>
  </si>
  <si>
    <t>Contractors - Others-0505</t>
  </si>
  <si>
    <t>Professionals - Chartered Accountants, Auditors,-0601</t>
  </si>
  <si>
    <t>Professionals - Fashion designers-0602</t>
  </si>
  <si>
    <t>Professionals - Legal professionals-0603</t>
  </si>
  <si>
    <t>Professionals - Medical professionals-0604</t>
  </si>
  <si>
    <t>Professionals - Nursing Homes-0605</t>
  </si>
  <si>
    <t>Professionals - Specialty hospitals-0606</t>
  </si>
  <si>
    <t>Professionals - Others-0607</t>
  </si>
  <si>
    <t>Service Sector - Advertisement agencies-0701</t>
  </si>
  <si>
    <t>Service Sector - Beauty Parlours-0702</t>
  </si>
  <si>
    <t>Service Sector - Consultancy services-0703</t>
  </si>
  <si>
    <t>Service Sector - Courier Agencies-0704</t>
  </si>
  <si>
    <t>Service Sector - Computer training/educational-0705</t>
  </si>
  <si>
    <t>Service Sector - Forex Dealers-0706</t>
  </si>
  <si>
    <t>Service Sector - Hospitality services-0707</t>
  </si>
  <si>
    <t>Deduction50NoApproval</t>
  </si>
  <si>
    <t>Deduction100</t>
  </si>
  <si>
    <t>Deduction50Approval</t>
  </si>
  <si>
    <t>Service Sector - Hotels-0708</t>
  </si>
  <si>
    <t>Service Sector - I.T. enabled services, BPO service-0709</t>
  </si>
  <si>
    <t>Service Sector - Security agencies-0710</t>
  </si>
  <si>
    <t>Service Sector - Software development agencies-0711</t>
  </si>
  <si>
    <t>Service Sector - Transporters-0712</t>
  </si>
  <si>
    <t>Service Sector - Travel agents, tour operators-0713</t>
  </si>
  <si>
    <t>Service Sector - Others-0714</t>
  </si>
  <si>
    <t>Financial Service Sector - Banking Companies-0801</t>
  </si>
  <si>
    <t>Financial Service Sector - Chit Funds-0802</t>
  </si>
  <si>
    <t>Financial Service Sector - Financial Institutions-0803</t>
  </si>
  <si>
    <t>Financial Service Sector - Financial service providers-0804</t>
  </si>
  <si>
    <t>Financial Service Sector - Leasing Companies-0805</t>
  </si>
  <si>
    <t>Financial Service Sector - Money Lenders-0806</t>
  </si>
  <si>
    <t>Financial Service Sector - Non-Banking Finance Companies-0807</t>
  </si>
  <si>
    <t>Financial Service Sector - Share Brokers, Sub-brokers,-0808</t>
  </si>
  <si>
    <t>Financial Service Sector - Others-0809</t>
  </si>
  <si>
    <t>Entertainment Industry - Cable T.V. productions-0901</t>
  </si>
  <si>
    <t>Entertainment Industry - Film distribution-0902</t>
  </si>
  <si>
    <t>Entertainment Industry - Film laboratories-0903</t>
  </si>
  <si>
    <t>Entertainment Industry - Motion Picture Producers-0904</t>
  </si>
  <si>
    <t>Entertainment Industry - Television Channels-0905</t>
  </si>
  <si>
    <t>Entertainment Industry - Others-0906</t>
  </si>
  <si>
    <t>Individual-I</t>
  </si>
  <si>
    <t>HUF-H</t>
  </si>
  <si>
    <t>JAMMU &amp; KASHMIR-14</t>
  </si>
  <si>
    <t>KARNATAKA-15</t>
  </si>
  <si>
    <t>KERALA-16</t>
  </si>
  <si>
    <t>LAKHSWADEEP-17</t>
  </si>
  <si>
    <t>MADHYA PRADESH-18</t>
  </si>
  <si>
    <t>MAHARASHTRA-19</t>
  </si>
  <si>
    <t>MANIPUR-20</t>
  </si>
  <si>
    <t>MEGHALAYA-21</t>
  </si>
  <si>
    <t>MIZORAM-22</t>
  </si>
  <si>
    <t>NAGALAND-23</t>
  </si>
  <si>
    <t>ORISSA-24</t>
  </si>
  <si>
    <t>PONDICHERRY-25</t>
  </si>
  <si>
    <t>PUNJAB-26</t>
  </si>
  <si>
    <t>RAJASTHAN-27</t>
  </si>
  <si>
    <t>SIKKIM-28</t>
  </si>
  <si>
    <t>TAMILNADU-29</t>
  </si>
  <si>
    <t>TRIPURA-30</t>
  </si>
  <si>
    <t>UTTAR PRADESH-31</t>
  </si>
  <si>
    <t>WEST BENGAL-32</t>
  </si>
  <si>
    <t>CHHATISHGARH-33</t>
  </si>
  <si>
    <t>UTTARANCHAL-34</t>
  </si>
  <si>
    <t>JHARKHAND-35</t>
  </si>
  <si>
    <t>Outside India-99</t>
  </si>
  <si>
    <t>BankAccountType</t>
  </si>
  <si>
    <t>RefundType</t>
  </si>
  <si>
    <t>YesNoType</t>
  </si>
  <si>
    <t>CompanyType</t>
  </si>
  <si>
    <t>Public Company-1</t>
  </si>
  <si>
    <t>FilingFBTType</t>
  </si>
  <si>
    <t>Voluntarily before the due date-21</t>
  </si>
  <si>
    <t>Voluntarily after the due date-22</t>
  </si>
  <si>
    <t>In response to notice under section 115WD(2)-23</t>
  </si>
  <si>
    <t>In response to notice under section 115WG-24</t>
  </si>
  <si>
    <t>NatureofCompanyType</t>
  </si>
  <si>
    <t>Holding company-1</t>
  </si>
  <si>
    <t>Subsidiary company-2</t>
  </si>
  <si>
    <t>if Both-3</t>
  </si>
  <si>
    <t>Any other-4</t>
  </si>
  <si>
    <t>SpecialRateType</t>
  </si>
  <si>
    <t>Tax on accumulated balance of recognised provident fund(111)-1</t>
  </si>
  <si>
    <t>Short term capital gains(111A)-1A</t>
  </si>
  <si>
    <t>Long term capital gains (with indexing)(112)-21</t>
  </si>
  <si>
    <t>Long term capital gains (without indexing)(112)-22</t>
  </si>
  <si>
    <t>2007-08</t>
  </si>
  <si>
    <t>Dividends, interest and income from units purchase in foreign currency (115A(1)(a))-5A1a</t>
  </si>
  <si>
    <t>Income from royalty or technical services where agreement entered between 31.3.1961 to 31.3.1976 in case of royalty and between 29.2.1964 and 31.3.1976, and agreement is approved by the Central Government-FA</t>
  </si>
  <si>
    <t>Income from royalty &amp; technical services(115A(1)(b) if agreement is entered on or before 31.5.1997)-5A1b1</t>
  </si>
  <si>
    <t>Income from royalty &amp; technical services(115A(1)(b) if agreement is entered on or after 31.5.1997 but before 1.6.2005)-5A1b2</t>
  </si>
  <si>
    <t>ITR4</t>
  </si>
  <si>
    <t>AssesseeStatus</t>
  </si>
  <si>
    <t>Income from royalty &amp; technical services (115A(1)(b)if agreement is on or after 1.6.2005)-5A1b3</t>
  </si>
  <si>
    <t>Income received in respect of units purchase in foreign currency by a off-shore fund (115AB(1)(a))-5AB1a</t>
  </si>
  <si>
    <t>Income by way of long-term capital gains arising from the transfer of units purchase in foreign currency by a off-shore fund (115AB(1)(b))-5AB1b</t>
  </si>
  <si>
    <t>Income from bonds or GDR purchases in foreign currency or capital gains arising from their transfer in case of a non-resident (115AC(1))-5AC</t>
  </si>
  <si>
    <t>Income from GDR purchased in foreign currency or capital gains arising from their transfer in case of a resident (115ACA(1))-5ACA</t>
  </si>
  <si>
    <t>Profits and gains of life insurance business (115B)-5B</t>
  </si>
  <si>
    <t>Winnings from lotteries, crosswords puzzles, races including horse races, card games and other games of any sort or gambling or betting of any form or nature whatsoever (5BB)-5BB</t>
  </si>
  <si>
    <t>Tax on non-residents sportsmen or sports associations(115BBA)-5BBA</t>
  </si>
  <si>
    <t>Tax on income from units of an open – ended equity oriented fund of the Unit Trust of India or of Mutual Funds (115BBB)-5BBB</t>
  </si>
  <si>
    <t>Anonymous donations (115BBC)-5BBC</t>
  </si>
  <si>
    <t>Investment income (115E(a))-5Ea</t>
  </si>
  <si>
    <t>Income by way of long term capital gains (115E(b))-5Eb</t>
  </si>
  <si>
    <t>AccountingType</t>
  </si>
  <si>
    <t>RawMaterialType</t>
  </si>
  <si>
    <t>if at cost or market rates whichever is less-1</t>
  </si>
  <si>
    <t>if at cost-2</t>
  </si>
  <si>
    <t>if at market-3</t>
  </si>
  <si>
    <t>BusinessCodeType</t>
  </si>
  <si>
    <t>(bv)</t>
  </si>
  <si>
    <t>Total of current assets, loans and advances (av + biv)</t>
  </si>
  <si>
    <t>Sources of Funds</t>
  </si>
  <si>
    <t>Credits to Profit &amp; Loss Account</t>
  </si>
  <si>
    <t>Debits to Profit &amp; Loss Account</t>
  </si>
  <si>
    <t>Profit before interest, depreciation and taxes  [5 – (6 + 7 + 8h + 9 to 14 + 15k + 16e + 17 to 33 + 34f + 35 to 39)]</t>
  </si>
  <si>
    <t>(41)</t>
  </si>
  <si>
    <t>Tax Provisions and Appropriations</t>
  </si>
  <si>
    <t>No Account Case</t>
  </si>
  <si>
    <t>Method of accounting employed in the previous year (if mercantile write 1,if cash write 2)</t>
  </si>
  <si>
    <t>Computation of Tax Liability</t>
  </si>
  <si>
    <t>Refund</t>
  </si>
  <si>
    <t xml:space="preserve">Profit before tax as per profit and loss account (item 43 or item 51d of Part A-P&amp;L ) </t>
  </si>
  <si>
    <t>Total (35i + 35ii +35iii + 35iv)</t>
  </si>
  <si>
    <t>Government of India</t>
  </si>
  <si>
    <t>INCOME-TAX DEPARTMENT</t>
  </si>
  <si>
    <t>ACKNOWLEDGEMENT</t>
  </si>
  <si>
    <t>Received with thanks from</t>
  </si>
  <si>
    <t>Name</t>
  </si>
  <si>
    <t>COMPUTATION OF INCOME AND TAX THEREON</t>
  </si>
  <si>
    <t>Gross total income</t>
  </si>
  <si>
    <t>Deductions under Chapter-VI-A</t>
  </si>
  <si>
    <t>Total Income</t>
  </si>
  <si>
    <t>Net tax payable</t>
  </si>
  <si>
    <t>Interest payable</t>
  </si>
  <si>
    <t>Total tax and interest payable</t>
  </si>
  <si>
    <t>Advance Tax</t>
  </si>
  <si>
    <t>TDS</t>
  </si>
  <si>
    <t>TCS</t>
  </si>
  <si>
    <t>Self Assessment Tax</t>
  </si>
  <si>
    <t>Total Taxes Paid (7a+7b+7c +7d)</t>
  </si>
  <si>
    <t>Tax Payable (6-7d)</t>
  </si>
  <si>
    <t>Refund (7e-6)</t>
  </si>
  <si>
    <t>Value of Fringe Benefits</t>
  </si>
  <si>
    <t>Total fringe benefit tax liability</t>
  </si>
  <si>
    <t>Total interest payable</t>
  </si>
  <si>
    <t>(14a)</t>
  </si>
  <si>
    <t>(14b)</t>
  </si>
  <si>
    <t>Total Taxes Paid (14a+14b)</t>
  </si>
  <si>
    <t>(14c)</t>
  </si>
  <si>
    <t>Tax Payable (13-14c)</t>
  </si>
  <si>
    <t>Refund (14c – 13)</t>
  </si>
  <si>
    <t>(16)</t>
  </si>
  <si>
    <t>Receipt No</t>
  </si>
  <si>
    <t>Seal and Signature of receiving official</t>
  </si>
  <si>
    <t>Instructions for filling out FORM ITR-4</t>
  </si>
  <si>
    <t>1. Legal status of instructions</t>
  </si>
  <si>
    <t>2. Assessment Year for which this Form is applicable</t>
  </si>
  <si>
    <t>3. Who can use this Form</t>
  </si>
  <si>
    <t>4. Annexure-less Form</t>
  </si>
  <si>
    <t>5. Manner of filing this Form</t>
  </si>
  <si>
    <t>This Form can be submitted to the Income Tax Department in any of the following manners, -</t>
  </si>
  <si>
    <t>(i) by furnishing the return in a paper form;</t>
  </si>
  <si>
    <t>(ii) by furnishing the return electronically under digital signature;</t>
  </si>
  <si>
    <t>(iv) by furnishing a bar-coded paper return.</t>
  </si>
  <si>
    <t>6. Filling out the acknowledgement</t>
  </si>
  <si>
    <t>7. Form not to be filled in duplicate</t>
  </si>
  <si>
    <t>This form is not required to be filed in duplicate.</t>
  </si>
  <si>
    <t>8. Intimation of processing under section 143(1)</t>
  </si>
  <si>
    <t>Read below before skipping to fill up the Form.</t>
  </si>
  <si>
    <t>These instructions though stated to be non-statutory, may be taken as guidelines for filling the particulars in this Form. In case of any doubt, please refer to relevant provisions of the Income-tax Act, 1961 and the Income-tax Rules, 1962.</t>
  </si>
  <si>
    <t>This Form can be used person being an individual or a Hindu Undivided family who is carrying out a proprietory business or profession.</t>
  </si>
  <si>
    <t>No document (including TDS/ TCS certificate, report of audit) should be attached to this form. Official receiving the return has been instructed to detach all documents enclosed with this form and return the same to the assessee.</t>
  </si>
  <si>
    <t>Where the form is furnished in the manner mentioned at 5(iii), you need to print out two copies of Form ITR-V. Both copies should be verified by the assessee and submitted to the Income-tax Department. The receiving official shall return one copy after affixing the stamp and seal.</t>
  </si>
  <si>
    <t>(iii) by transmitting the data in the return electronically and thereafter submitting the verification of the return in Form ITR-V;</t>
  </si>
  <si>
    <t>2009-10</t>
  </si>
  <si>
    <t>BALANCE SHEET AS ON 31ST DAY OF MARCH, 2009 OF THE PROPRIETORY BUSINESS</t>
  </si>
  <si>
    <t>In a case where regular books of account of business or profession are not maintained (furnish the following information as on 31st day of March, 2009, in respect of business or profession)</t>
  </si>
  <si>
    <t>Profit and Loss Account for the previous year 2008-09 of the proprietory business</t>
  </si>
  <si>
    <t xml:space="preserve">In a case where regular books of account of business or profession are not maintained, furnish the following information for previous year 2008-09 in respect of business or profession </t>
  </si>
  <si>
    <t xml:space="preserve">solemnly declare that to the best of my knowledge and belief, the information given in the return thereto is correct and complete and that the amount of total income and other particulars shown therein are truly stated and are in accordance with the provisions of the Income-tax Act, 1961, in respect of income chargeable to Income-tax for the previous year relevant to the Assessment Year 2009-10. </t>
  </si>
  <si>
    <t xml:space="preserve">2009-10 (Current year losses) </t>
  </si>
  <si>
    <t>Undertaking No.6</t>
  </si>
  <si>
    <t>Undertaking No.7</t>
  </si>
  <si>
    <t>Undertaking No.8</t>
  </si>
  <si>
    <t>Undertaking No.9</t>
  </si>
  <si>
    <t>Undertaking No.10</t>
  </si>
  <si>
    <t xml:space="preserve">Total (1a + 1b+ 1c + 1d  + 1e+ 1f + 1g + 1h + 1i + 1j) </t>
  </si>
  <si>
    <t>Total (2a + 2b+ 2c + 2d + 2e + 2f + 2g + 2h)</t>
  </si>
  <si>
    <t>(1k)</t>
  </si>
  <si>
    <t>(2i)</t>
  </si>
  <si>
    <t>(1j)</t>
  </si>
  <si>
    <t>(2f)</t>
  </si>
  <si>
    <t>(2g)</t>
  </si>
  <si>
    <t>(2h)</t>
  </si>
  <si>
    <t>Total (3a + 3b+ 3c + 3d + 3e + 3f + 3g + 3h)</t>
  </si>
  <si>
    <t>(4i)</t>
  </si>
  <si>
    <t>(4h)</t>
  </si>
  <si>
    <t>Total (4a + 4b+ 4c + 4d + 4e + 4f + 4g + 4h)</t>
  </si>
  <si>
    <t>(5g)</t>
  </si>
  <si>
    <t>(5h)</t>
  </si>
  <si>
    <t>Total (5a + 5b+ 5c + 5d + 5e + 5f + 5g + 5h)</t>
  </si>
  <si>
    <t>(5i)</t>
  </si>
  <si>
    <t xml:space="preserve">Total of ( 1k +2i +3i+ 4i+ 5i) </t>
  </si>
  <si>
    <t xml:space="preserve">Total (1a + 1b+ 1c + 1d  + 1e+ 1f + 1g + 1h) </t>
  </si>
  <si>
    <t xml:space="preserve">Total (a + b+ c + d  + e+ f + g + h + i + j) </t>
  </si>
  <si>
    <t>Unique Transaction No (UTN)</t>
  </si>
  <si>
    <t>This Form is applicable for assessment year 2009-2010 only.</t>
  </si>
  <si>
    <t>a return of income and/or return of fringe benefits in Form No. ITR 4 for assessment year 2009-10, having the following particulars.</t>
  </si>
  <si>
    <t>Where the form is furnished in the manner mentioned at 5(i) or 5(iv), acknowledgement slip attached with this Form should be duly filled out.</t>
  </si>
  <si>
    <t>The acknowledgement of the return is deemed to be the intimation of processing under section 143(1). No separate intimation will be sent to the taxpayer unless there is a demand or refund.</t>
  </si>
  <si>
    <t>DonationType</t>
  </si>
  <si>
    <t>100% deduction-1</t>
  </si>
  <si>
    <t>50% deduction (approval required)-2</t>
  </si>
  <si>
    <t>50% deduction (approval not required)-3</t>
  </si>
  <si>
    <t>( For individuals &amp; HUFs having income from a proprietory business or profession)</t>
  </si>
  <si>
    <t>First name</t>
  </si>
  <si>
    <t>Middle name</t>
  </si>
  <si>
    <t>Last name</t>
  </si>
  <si>
    <t>Sex( in case of individual)</t>
  </si>
  <si>
    <t>Date of Birth (DD/MM/YYYY)( in case of individual)</t>
  </si>
  <si>
    <t>Designation of Assessing Officer(Ward/Circle)</t>
  </si>
  <si>
    <t>AUDIT INFORMATION</t>
  </si>
  <si>
    <t xml:space="preserve">    b) Membership no. of the auditor</t>
  </si>
  <si>
    <t xml:space="preserve">    d) Permanent Account Number (PAN) of the proprietorship/ firm</t>
  </si>
  <si>
    <t>Trade name of the proprietorship, if any</t>
  </si>
  <si>
    <t>Total Loan Funds (aiii + biii)</t>
  </si>
  <si>
    <t>Total current assets (iE + aii + iiiC + aiv)</t>
  </si>
  <si>
    <t>Quantity manufactured during the previous year</t>
  </si>
  <si>
    <t>Advances recoverable in cash or in kind or for
value to be received</t>
  </si>
  <si>
    <t>NO ACCOUNT CASE</t>
  </si>
  <si>
    <t>Total, application of funds (1e + 2c + 3e +4d)</t>
  </si>
  <si>
    <t>MeasurementUnitType</t>
  </si>
  <si>
    <t>gms-101</t>
  </si>
  <si>
    <t>kilograms-102</t>
  </si>
  <si>
    <t>litre-103</t>
  </si>
  <si>
    <t>kilolitre-104</t>
  </si>
  <si>
    <t>metre-105</t>
  </si>
  <si>
    <t>kilometre-106</t>
  </si>
  <si>
    <t>numbers-107</t>
  </si>
  <si>
    <t>quintal-108</t>
  </si>
  <si>
    <t>ton-109</t>
  </si>
  <si>
    <t>pound-110</t>
  </si>
  <si>
    <t>milligrams-111</t>
  </si>
  <si>
    <t>carat-112</t>
  </si>
  <si>
    <t>numbers (1000s)-113</t>
  </si>
  <si>
    <t>kwatt-114</t>
  </si>
  <si>
    <t>mwatt-115</t>
  </si>
  <si>
    <t>inch-116</t>
  </si>
  <si>
    <t>feet-117</t>
  </si>
  <si>
    <t>sqft-118</t>
  </si>
  <si>
    <t>acre-119</t>
  </si>
  <si>
    <t>cubicft-120</t>
  </si>
  <si>
    <t>sqmetre-121</t>
  </si>
  <si>
    <t>cubicmetre-122</t>
  </si>
  <si>
    <t>residual-999</t>
  </si>
  <si>
    <t>Consumption during previous year</t>
  </si>
  <si>
    <t>Part A- OI Other Information (optional in a case not liable for audit under section 44AB)</t>
  </si>
  <si>
    <t>Is there any change in stock valuation method (if Yes write 1, and if No write 2)</t>
  </si>
  <si>
    <t xml:space="preserve">Amounts debited to the profit and loss account, to the extent disallowable under section 40 </t>
  </si>
  <si>
    <t>Part A – QD - Quantitative details (optional in a case not liable for audit under section 44AB)</t>
  </si>
  <si>
    <t>In the case of a trading concern</t>
  </si>
  <si>
    <t>Opening stock</t>
  </si>
  <si>
    <t>Purchase during the previous year</t>
  </si>
  <si>
    <t>Sales during the previous year</t>
  </si>
  <si>
    <t>Closing stock</t>
  </si>
  <si>
    <t>Shortage/ excess, if any</t>
  </si>
  <si>
    <t>In the case of a manufacturing concern</t>
  </si>
  <si>
    <t>Purchases during the previous year</t>
  </si>
  <si>
    <t>Consumption during the previous year</t>
  </si>
  <si>
    <t>Yield finished products</t>
  </si>
  <si>
    <t>Percentage of yield</t>
  </si>
  <si>
    <t>Finished products/ By-products</t>
  </si>
  <si>
    <t>opening stock</t>
  </si>
  <si>
    <t>purchase during the previous year</t>
  </si>
  <si>
    <t>quantity manufactured during the previous year</t>
  </si>
  <si>
    <t>sales during the previous year</t>
  </si>
  <si>
    <t>closing stock</t>
  </si>
  <si>
    <t>shortage/ excess, if any</t>
  </si>
  <si>
    <t>Income from house property (4c of Schedule-HP) (enter nil if loss)</t>
  </si>
  <si>
    <t>Profit and gains from business other than speculative business (A37 of Schedule-BP) (enter nil if loss)</t>
  </si>
  <si>
    <t>Profit and gains from speculative business (B41 of Schedule-BP) (enter nil if loss)</t>
  </si>
  <si>
    <t>(3ii)</t>
  </si>
  <si>
    <t>(3iii)</t>
  </si>
  <si>
    <t>(4ai)</t>
  </si>
  <si>
    <t>(4aii)</t>
  </si>
  <si>
    <t>(4aiii)</t>
  </si>
  <si>
    <t>Short-term (others) (A8 of Schedule CG)</t>
  </si>
  <si>
    <t>Long-term (B6 of Schedule CG) (enter nil if loss)</t>
  </si>
  <si>
    <t>Losses of current year to be set off against 6 (total of 2vii,3vii and 4vii of Schedule CYLA)</t>
  </si>
  <si>
    <t>Balance after set off current year losses (6 – 7)</t>
  </si>
  <si>
    <t>Brought forward losses to be set off against 6 (total of 2vii, 3vii and 4vii of Schedule BFLA)</t>
  </si>
  <si>
    <t>Gross Total income (8-9) (also 5viii of Schedule BFLA)</t>
  </si>
  <si>
    <t>Deductions under Chapter VI-A (s of Schedule VIA)</t>
  </si>
  <si>
    <t>Total income (10 – 11)</t>
  </si>
  <si>
    <t>Aggregate income’ (12 + 13)</t>
  </si>
  <si>
    <t>Losses of current year to be carried forward (total of xi of CFL)</t>
  </si>
  <si>
    <t xml:space="preserve">Profit or loss included in 1, which is referred to in section 44AD/44AE/44AF/44B/44BB/44BBA/44BBB/ 44D/44DA Chapter-XII-G/ First Schedule of Incometax </t>
  </si>
  <si>
    <t xml:space="preserve">Expenses debited to profit and loss account
considered under other heads of income </t>
  </si>
  <si>
    <t>Amounts debited to the profit and loss account, to the
extent disallowable under section 36 (6p of Part-OI)</t>
  </si>
  <si>
    <t>Amounts debited to the profit and loss account, to the
extent disallowable under section 37 (7i of Part-OI)</t>
  </si>
  <si>
    <t xml:space="preserve">Amounts debited to the profit and loss account, to the
extent disallowable under section 40 (8Ah of Part-OI) </t>
  </si>
  <si>
    <t>Amounts debited to the profit and loss account, to the
extent disallowable under section 40A (9f of Part-OI)</t>
  </si>
  <si>
    <t>Any amount debited to profit and loss account of the
previous year but disallowable under section 43B
(11g of Part-OI)</t>
  </si>
  <si>
    <t>Total (14 + 15 + 16 + 17 + 18 + 19 + 20 + 21+22 +23)</t>
  </si>
  <si>
    <t>From slump sale</t>
  </si>
  <si>
    <t>Full value of consideration</t>
  </si>
  <si>
    <t>Net worth of the under taking or division</t>
  </si>
  <si>
    <t>Short term capital gains from slump sale</t>
  </si>
  <si>
    <t>Net short term capital gains from slum sale (1c – 1d)</t>
  </si>
  <si>
    <t>From other assets</t>
  </si>
  <si>
    <t>Deductions under section 48</t>
  </si>
  <si>
    <t>Cost of acquisition</t>
  </si>
  <si>
    <t>Cost of Improvement</t>
  </si>
  <si>
    <t>Expenditure on transfer</t>
  </si>
  <si>
    <t>Balance (3a – biv)</t>
  </si>
  <si>
    <t>Deemed short capital gain on depreciable assets (6 of Schedule-DCG)</t>
  </si>
  <si>
    <t>Short term capital gain under section 111A included in 6</t>
  </si>
  <si>
    <t>Short term capital gain other than referred to in section 111A (6 – 7)</t>
  </si>
  <si>
    <t>(A8)</t>
  </si>
  <si>
    <t>Long term capital gain</t>
  </si>
  <si>
    <t>Long term capital gains from slump sale</t>
  </si>
  <si>
    <t>Net long term capital gain from slump sale (1c – 1d)</t>
  </si>
  <si>
    <t>Asset in case of non-resident to which first proviso to section 48 applicable</t>
  </si>
  <si>
    <t>Other assets for which option under proviso to section 112(1) not exercised</t>
  </si>
  <si>
    <t>Cost of acquisition after indexation</t>
  </si>
  <si>
    <t>Cost of improvement after indexation</t>
  </si>
  <si>
    <t>Total (bi + bii +biii)</t>
  </si>
  <si>
    <t>Net balance (3c – 3d)</t>
  </si>
  <si>
    <t>Other assets for which option under proviso to section 112(1) exercised</t>
  </si>
  <si>
    <t>Cost of acquisition without indexation</t>
  </si>
  <si>
    <t>Cost of improvement without indexation</t>
  </si>
  <si>
    <t>Balance (4a – biv)</t>
  </si>
  <si>
    <t>Net balance</t>
  </si>
  <si>
    <t>Total long term capital gain (1e + 2 + 3e + 4e + 5)</t>
  </si>
  <si>
    <t>(B6)</t>
  </si>
  <si>
    <t>Income chargeable under the head “CAPITAL GAINS” (A8 + B6)</t>
  </si>
  <si>
    <t>Information about accrual/receipt of capital gain</t>
  </si>
  <si>
    <t>Long- term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</si>
</sst>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0.000"/>
    <numFmt numFmtId="168" formatCode="m/d"/>
    <numFmt numFmtId="169" formatCode="m/d/yy"/>
    <numFmt numFmtId="170" formatCode="[$-409]d\-mmm\-yyyy;@"/>
    <numFmt numFmtId="171" formatCode="&quot;$&quot;#,##0"/>
    <numFmt numFmtId="172" formatCode="0.00;[Red]0.00"/>
  </numFmts>
  <fonts count="15">
    <font>
      <sz val="10"/>
      <name val="Arial"/>
      <family val="0"/>
    </font>
    <font>
      <sz val="8"/>
      <name val="Arial"/>
      <family val="0"/>
    </font>
    <font>
      <b/>
      <sz val="8"/>
      <name val="Verdana"/>
      <family val="2"/>
    </font>
    <font>
      <sz val="8"/>
      <name val="Verdana"/>
      <family val="2"/>
    </font>
    <font>
      <sz val="8"/>
      <color indexed="8"/>
      <name val="Verdana"/>
      <family val="2"/>
    </font>
    <font>
      <b/>
      <sz val="9"/>
      <name val="Verdana"/>
      <family val="2"/>
    </font>
    <font>
      <u val="single"/>
      <sz val="8"/>
      <name val="Verdana"/>
      <family val="2"/>
    </font>
    <font>
      <b/>
      <u val="single"/>
      <sz val="8"/>
      <name val="Verdana"/>
      <family val="2"/>
    </font>
    <font>
      <u val="single"/>
      <sz val="10"/>
      <color indexed="36"/>
      <name val="Arial"/>
      <family val="0"/>
    </font>
    <font>
      <u val="single"/>
      <sz val="10"/>
      <color indexed="12"/>
      <name val="Arial"/>
      <family val="0"/>
    </font>
    <font>
      <b/>
      <sz val="10"/>
      <name val="Arial"/>
      <family val="0"/>
    </font>
    <font>
      <sz val="7"/>
      <name val="Verdana"/>
      <family val="2"/>
    </font>
    <font>
      <b/>
      <sz val="15"/>
      <name val="Verdana"/>
      <family val="2"/>
    </font>
    <font>
      <b/>
      <sz val="8"/>
      <color indexed="10"/>
      <name val="Verdana"/>
      <family val="2"/>
    </font>
    <font>
      <sz val="8"/>
      <color indexed="22"/>
      <name val="Verdana"/>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s>
  <borders count="16">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365">
    <xf numFmtId="0" fontId="0" fillId="0" borderId="0" xfId="0" applyAlignment="1">
      <alignment/>
    </xf>
    <xf numFmtId="0" fontId="0" fillId="2" borderId="0" xfId="0" applyFill="1" applyAlignment="1">
      <alignment/>
    </xf>
    <xf numFmtId="0" fontId="0" fillId="2" borderId="1" xfId="0" applyFill="1" applyBorder="1" applyAlignment="1">
      <alignment/>
    </xf>
    <xf numFmtId="0" fontId="3" fillId="2" borderId="2" xfId="0" applyFont="1" applyFill="1" applyBorder="1" applyAlignment="1">
      <alignment vertical="top"/>
    </xf>
    <xf numFmtId="0" fontId="3" fillId="2" borderId="3" xfId="0" applyFont="1" applyFill="1" applyBorder="1" applyAlignment="1">
      <alignment vertical="top"/>
    </xf>
    <xf numFmtId="0" fontId="3" fillId="2" borderId="1" xfId="0" applyFont="1" applyFill="1" applyBorder="1" applyAlignment="1">
      <alignment/>
    </xf>
    <xf numFmtId="0" fontId="3" fillId="2" borderId="1" xfId="0" applyFont="1" applyFill="1" applyBorder="1" applyAlignment="1">
      <alignment horizontal="center" vertical="top"/>
    </xf>
    <xf numFmtId="0" fontId="3" fillId="2" borderId="1" xfId="0" applyFont="1" applyFill="1" applyBorder="1" applyAlignment="1">
      <alignment horizontal="center"/>
    </xf>
    <xf numFmtId="0" fontId="3" fillId="2" borderId="1" xfId="0" applyFont="1" applyFill="1" applyBorder="1" applyAlignment="1">
      <alignment vertical="top" wrapText="1"/>
    </xf>
    <xf numFmtId="0" fontId="3" fillId="2" borderId="1" xfId="0" applyFont="1" applyFill="1" applyBorder="1" applyAlignment="1">
      <alignment vertical="top"/>
    </xf>
    <xf numFmtId="0" fontId="3" fillId="2" borderId="1" xfId="0" applyFont="1" applyFill="1" applyBorder="1" applyAlignment="1">
      <alignment horizontal="center" vertical="top" wrapText="1"/>
    </xf>
    <xf numFmtId="0" fontId="3" fillId="2" borderId="3" xfId="0" applyFont="1" applyFill="1" applyBorder="1" applyAlignment="1">
      <alignment/>
    </xf>
    <xf numFmtId="0" fontId="3" fillId="2" borderId="4" xfId="0" applyFont="1" applyFill="1" applyBorder="1" applyAlignment="1">
      <alignment/>
    </xf>
    <xf numFmtId="0" fontId="3" fillId="0" borderId="0" xfId="0" applyFont="1" applyAlignment="1">
      <alignment/>
    </xf>
    <xf numFmtId="0" fontId="0" fillId="0" borderId="0" xfId="0" applyAlignment="1">
      <alignment vertical="top" wrapText="1"/>
    </xf>
    <xf numFmtId="0" fontId="0" fillId="0" borderId="0" xfId="0" applyAlignment="1">
      <alignment vertical="top"/>
    </xf>
    <xf numFmtId="49" fontId="3" fillId="2" borderId="1" xfId="0" applyNumberFormat="1" applyFont="1" applyFill="1" applyBorder="1" applyAlignment="1">
      <alignment horizontal="center" vertical="top" wrapText="1"/>
    </xf>
    <xf numFmtId="0" fontId="3" fillId="2" borderId="1" xfId="0" applyFont="1" applyFill="1" applyBorder="1" applyAlignment="1">
      <alignment horizontal="left" vertical="top" wrapText="1"/>
    </xf>
    <xf numFmtId="0" fontId="0" fillId="2" borderId="1" xfId="0" applyFill="1" applyBorder="1" applyAlignment="1">
      <alignment horizontal="right"/>
    </xf>
    <xf numFmtId="0" fontId="2" fillId="2" borderId="1" xfId="0" applyFont="1" applyFill="1" applyBorder="1" applyAlignment="1">
      <alignment/>
    </xf>
    <xf numFmtId="49" fontId="3" fillId="2" borderId="1" xfId="0" applyNumberFormat="1" applyFont="1" applyFill="1" applyBorder="1" applyAlignment="1">
      <alignment vertical="top" wrapText="1"/>
    </xf>
    <xf numFmtId="49" fontId="3" fillId="2" borderId="1" xfId="0" applyNumberFormat="1" applyFont="1" applyFill="1" applyBorder="1" applyAlignment="1">
      <alignment horizontal="center"/>
    </xf>
    <xf numFmtId="49" fontId="4" fillId="0" borderId="1" xfId="0" applyNumberFormat="1" applyFont="1" applyFill="1" applyBorder="1" applyAlignment="1" applyProtection="1">
      <alignment horizontal="left" vertical="top"/>
      <protection locked="0"/>
    </xf>
    <xf numFmtId="49" fontId="3" fillId="0" borderId="1" xfId="0" applyNumberFormat="1" applyFont="1" applyFill="1" applyBorder="1" applyAlignment="1" applyProtection="1">
      <alignment horizontal="left" vertical="top"/>
      <protection locked="0"/>
    </xf>
    <xf numFmtId="0" fontId="3" fillId="2" borderId="5" xfId="0" applyFont="1" applyFill="1" applyBorder="1" applyAlignment="1">
      <alignment vertical="top" wrapText="1"/>
    </xf>
    <xf numFmtId="0" fontId="3" fillId="2" borderId="6" xfId="0" applyFont="1" applyFill="1" applyBorder="1" applyAlignment="1">
      <alignment vertical="top" wrapText="1"/>
    </xf>
    <xf numFmtId="49" fontId="3" fillId="0" borderId="1" xfId="0" applyNumberFormat="1" applyFont="1" applyFill="1" applyBorder="1" applyAlignment="1" applyProtection="1">
      <alignment vertical="top"/>
      <protection locked="0"/>
    </xf>
    <xf numFmtId="14" fontId="3" fillId="0" borderId="1" xfId="0" applyNumberFormat="1" applyFont="1" applyFill="1" applyBorder="1" applyAlignment="1" applyProtection="1">
      <alignment vertical="top"/>
      <protection locked="0"/>
    </xf>
    <xf numFmtId="0" fontId="3" fillId="2" borderId="1" xfId="0" applyFont="1" applyFill="1" applyBorder="1" applyAlignment="1">
      <alignment horizontal="left" vertical="top"/>
    </xf>
    <xf numFmtId="0" fontId="2" fillId="2" borderId="1" xfId="0" applyFont="1" applyFill="1" applyBorder="1" applyAlignment="1">
      <alignment vertical="top"/>
    </xf>
    <xf numFmtId="0" fontId="11" fillId="2" borderId="0" xfId="0" applyFont="1" applyFill="1" applyAlignment="1">
      <alignment vertical="top"/>
    </xf>
    <xf numFmtId="0" fontId="11" fillId="0" borderId="0" xfId="0" applyFont="1" applyAlignment="1">
      <alignment vertical="top"/>
    </xf>
    <xf numFmtId="16" fontId="11" fillId="0" borderId="0" xfId="0" applyNumberFormat="1" applyFont="1" applyAlignment="1" quotePrefix="1">
      <alignment vertical="top"/>
    </xf>
    <xf numFmtId="14" fontId="3" fillId="3" borderId="1" xfId="0" applyNumberFormat="1" applyFont="1" applyFill="1" applyBorder="1" applyAlignment="1" applyProtection="1">
      <alignment vertical="top"/>
      <protection locked="0"/>
    </xf>
    <xf numFmtId="49" fontId="3" fillId="3" borderId="1" xfId="0" applyNumberFormat="1" applyFont="1" applyFill="1" applyBorder="1" applyAlignment="1" applyProtection="1">
      <alignment vertical="top"/>
      <protection locked="0"/>
    </xf>
    <xf numFmtId="0" fontId="2" fillId="2" borderId="1" xfId="0" applyFont="1" applyFill="1" applyBorder="1" applyAlignment="1">
      <alignment vertical="top" wrapText="1"/>
    </xf>
    <xf numFmtId="49" fontId="3" fillId="2" borderId="1" xfId="0" applyNumberFormat="1" applyFont="1" applyFill="1" applyBorder="1" applyAlignment="1">
      <alignment vertical="top"/>
    </xf>
    <xf numFmtId="0" fontId="3" fillId="2" borderId="1" xfId="0" applyFont="1" applyFill="1" applyBorder="1" applyAlignment="1">
      <alignment horizontal="right" vertical="top"/>
    </xf>
    <xf numFmtId="0" fontId="0" fillId="0" borderId="1" xfId="0" applyBorder="1" applyAlignment="1">
      <alignment/>
    </xf>
    <xf numFmtId="0" fontId="3" fillId="2" borderId="1" xfId="0" applyFont="1" applyFill="1" applyBorder="1" applyAlignment="1" quotePrefix="1">
      <alignment vertical="top"/>
    </xf>
    <xf numFmtId="1" fontId="3" fillId="3" borderId="1" xfId="0" applyNumberFormat="1" applyFont="1" applyFill="1" applyBorder="1" applyAlignment="1" applyProtection="1">
      <alignment vertical="top"/>
      <protection locked="0"/>
    </xf>
    <xf numFmtId="1" fontId="0" fillId="0" borderId="0" xfId="0" applyNumberFormat="1" applyAlignment="1" applyProtection="1">
      <alignment vertical="top"/>
      <protection locked="0"/>
    </xf>
    <xf numFmtId="49" fontId="3" fillId="2" borderId="1" xfId="0" applyNumberFormat="1" applyFont="1" applyFill="1" applyBorder="1" applyAlignment="1">
      <alignment horizontal="right" vertical="top"/>
    </xf>
    <xf numFmtId="49" fontId="2" fillId="2" borderId="1" xfId="0" applyNumberFormat="1" applyFont="1" applyFill="1" applyBorder="1" applyAlignment="1">
      <alignment vertical="top"/>
    </xf>
    <xf numFmtId="0" fontId="2" fillId="2" borderId="1" xfId="0" applyFont="1" applyFill="1" applyBorder="1" applyAlignment="1">
      <alignment horizontal="right" vertical="top"/>
    </xf>
    <xf numFmtId="1" fontId="3" fillId="0" borderId="1" xfId="0" applyNumberFormat="1" applyFont="1" applyFill="1" applyBorder="1" applyAlignment="1" applyProtection="1">
      <alignment vertical="top"/>
      <protection locked="0"/>
    </xf>
    <xf numFmtId="1" fontId="3" fillId="2" borderId="1" xfId="0" applyNumberFormat="1" applyFont="1" applyFill="1" applyBorder="1" applyAlignment="1">
      <alignment vertical="top"/>
    </xf>
    <xf numFmtId="0" fontId="3" fillId="2" borderId="7" xfId="0" applyFont="1" applyFill="1" applyBorder="1" applyAlignment="1">
      <alignment vertical="top"/>
    </xf>
    <xf numFmtId="0" fontId="3" fillId="2" borderId="6" xfId="0" applyFont="1" applyFill="1" applyBorder="1" applyAlignment="1">
      <alignment vertical="top"/>
    </xf>
    <xf numFmtId="0" fontId="3" fillId="2" borderId="8" xfId="0" applyFont="1" applyFill="1" applyBorder="1" applyAlignment="1">
      <alignment vertical="top"/>
    </xf>
    <xf numFmtId="1" fontId="2" fillId="2" borderId="1" xfId="0" applyNumberFormat="1" applyFont="1" applyFill="1" applyBorder="1" applyAlignment="1" applyProtection="1">
      <alignment vertical="top"/>
      <protection/>
    </xf>
    <xf numFmtId="49" fontId="3" fillId="0" borderId="0" xfId="0" applyNumberFormat="1" applyFont="1" applyAlignment="1" applyProtection="1">
      <alignment vertical="top"/>
      <protection locked="0"/>
    </xf>
    <xf numFmtId="0" fontId="3" fillId="2" borderId="9" xfId="0" applyFont="1" applyFill="1" applyBorder="1" applyAlignment="1">
      <alignment vertical="top" wrapText="1"/>
    </xf>
    <xf numFmtId="0" fontId="3" fillId="2" borderId="3" xfId="0" applyFont="1" applyFill="1" applyBorder="1" applyAlignment="1">
      <alignment vertical="top" wrapText="1"/>
    </xf>
    <xf numFmtId="0" fontId="3" fillId="2" borderId="10" xfId="0" applyFont="1" applyFill="1" applyBorder="1" applyAlignment="1">
      <alignment vertical="top" wrapText="1"/>
    </xf>
    <xf numFmtId="0" fontId="3" fillId="2" borderId="4" xfId="0" applyFont="1" applyFill="1" applyBorder="1" applyAlignment="1">
      <alignment vertical="top" wrapText="1"/>
    </xf>
    <xf numFmtId="0" fontId="3" fillId="2" borderId="11" xfId="0" applyFont="1" applyFill="1" applyBorder="1" applyAlignment="1">
      <alignment vertical="top" wrapText="1"/>
    </xf>
    <xf numFmtId="1" fontId="3" fillId="0" borderId="0" xfId="0" applyNumberFormat="1" applyFont="1" applyAlignment="1" applyProtection="1">
      <alignment vertical="top"/>
      <protection locked="0"/>
    </xf>
    <xf numFmtId="49" fontId="0" fillId="0" borderId="0" xfId="0" applyNumberFormat="1" applyAlignment="1" applyProtection="1">
      <alignment vertical="top"/>
      <protection locked="0"/>
    </xf>
    <xf numFmtId="0" fontId="3" fillId="2" borderId="7" xfId="0" applyFont="1" applyFill="1" applyBorder="1" applyAlignment="1">
      <alignment/>
    </xf>
    <xf numFmtId="0" fontId="3" fillId="2" borderId="8" xfId="0" applyFont="1" applyFill="1" applyBorder="1" applyAlignment="1">
      <alignment/>
    </xf>
    <xf numFmtId="0" fontId="3" fillId="2" borderId="1" xfId="0" applyFont="1" applyFill="1" applyBorder="1" applyAlignment="1">
      <alignment wrapText="1"/>
    </xf>
    <xf numFmtId="1" fontId="2" fillId="0" borderId="1" xfId="0" applyNumberFormat="1" applyFont="1" applyFill="1" applyBorder="1" applyAlignment="1" applyProtection="1">
      <alignment vertical="top"/>
      <protection locked="0"/>
    </xf>
    <xf numFmtId="0" fontId="3" fillId="2" borderId="1" xfId="0" applyFont="1" applyFill="1" applyBorder="1" applyAlignment="1" applyProtection="1">
      <alignment horizontal="center" vertical="top" wrapText="1"/>
      <protection/>
    </xf>
    <xf numFmtId="49" fontId="3" fillId="0" borderId="0" xfId="0" applyNumberFormat="1" applyFont="1" applyFill="1" applyBorder="1" applyAlignment="1" applyProtection="1">
      <alignment vertical="top"/>
      <protection locked="0"/>
    </xf>
    <xf numFmtId="14" fontId="3" fillId="0" borderId="0" xfId="0" applyNumberFormat="1" applyFont="1" applyFill="1" applyBorder="1" applyAlignment="1" applyProtection="1">
      <alignment vertical="top"/>
      <protection locked="0"/>
    </xf>
    <xf numFmtId="1" fontId="3" fillId="0" borderId="0" xfId="0" applyNumberFormat="1" applyFont="1" applyFill="1" applyBorder="1" applyAlignment="1" applyProtection="1">
      <alignment vertical="top"/>
      <protection locked="0"/>
    </xf>
    <xf numFmtId="14" fontId="0" fillId="0" borderId="0" xfId="0" applyNumberFormat="1" applyAlignment="1" applyProtection="1">
      <alignment vertical="top"/>
      <protection locked="0"/>
    </xf>
    <xf numFmtId="1" fontId="2" fillId="2" borderId="1" xfId="0" applyNumberFormat="1" applyFont="1" applyFill="1" applyBorder="1" applyAlignment="1">
      <alignment horizontal="right" vertical="top" wrapText="1"/>
    </xf>
    <xf numFmtId="0" fontId="3" fillId="2" borderId="12" xfId="0" applyFont="1" applyFill="1" applyBorder="1" applyAlignment="1">
      <alignment vertical="top" wrapText="1"/>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3" xfId="0" applyFont="1" applyFill="1" applyBorder="1" applyAlignment="1">
      <alignment horizontal="left" vertical="top" wrapText="1"/>
    </xf>
    <xf numFmtId="0" fontId="3" fillId="2" borderId="7" xfId="0" applyFont="1" applyFill="1" applyBorder="1" applyAlignment="1">
      <alignment/>
    </xf>
    <xf numFmtId="0" fontId="2" fillId="2" borderId="1" xfId="0" applyFont="1" applyFill="1" applyBorder="1" applyAlignment="1">
      <alignment horizontal="left" vertical="top" wrapText="1"/>
    </xf>
    <xf numFmtId="0" fontId="0" fillId="2" borderId="1" xfId="0" applyFill="1" applyBorder="1" applyAlignment="1">
      <alignment vertical="top"/>
    </xf>
    <xf numFmtId="0" fontId="10" fillId="2" borderId="1" xfId="0" applyFont="1" applyFill="1" applyBorder="1" applyAlignment="1">
      <alignment vertical="top"/>
    </xf>
    <xf numFmtId="49" fontId="3" fillId="2" borderId="5" xfId="0" applyNumberFormat="1" applyFont="1" applyFill="1" applyBorder="1" applyAlignment="1">
      <alignment vertical="top"/>
    </xf>
    <xf numFmtId="1" fontId="3" fillId="2" borderId="13" xfId="0" applyNumberFormat="1" applyFont="1" applyFill="1" applyBorder="1" applyAlignment="1">
      <alignment vertical="top"/>
    </xf>
    <xf numFmtId="49" fontId="3" fillId="2" borderId="1" xfId="0" applyNumberFormat="1" applyFont="1" applyFill="1" applyBorder="1" applyAlignment="1">
      <alignment horizontal="center" vertical="top"/>
    </xf>
    <xf numFmtId="0" fontId="0" fillId="2" borderId="6" xfId="0" applyFill="1" applyBorder="1" applyAlignment="1">
      <alignment/>
    </xf>
    <xf numFmtId="49" fontId="3" fillId="2" borderId="7" xfId="0" applyNumberFormat="1" applyFont="1" applyFill="1" applyBorder="1" applyAlignment="1">
      <alignment vertical="top"/>
    </xf>
    <xf numFmtId="0" fontId="3" fillId="2" borderId="0" xfId="0" applyFont="1" applyFill="1" applyBorder="1" applyAlignment="1">
      <alignment vertical="top"/>
    </xf>
    <xf numFmtId="0" fontId="3" fillId="2" borderId="4" xfId="0" applyFont="1" applyFill="1" applyBorder="1" applyAlignment="1">
      <alignment vertical="top"/>
    </xf>
    <xf numFmtId="0" fontId="3" fillId="2" borderId="15" xfId="0" applyFont="1" applyFill="1" applyBorder="1" applyAlignment="1">
      <alignment vertical="top"/>
    </xf>
    <xf numFmtId="0" fontId="3" fillId="2" borderId="12" xfId="0" applyFont="1" applyFill="1" applyBorder="1" applyAlignment="1">
      <alignment vertical="top"/>
    </xf>
    <xf numFmtId="49" fontId="3" fillId="2" borderId="13" xfId="0" applyNumberFormat="1" applyFont="1" applyFill="1" applyBorder="1" applyAlignment="1">
      <alignment vertical="top"/>
    </xf>
    <xf numFmtId="1" fontId="3" fillId="2" borderId="1" xfId="0" applyNumberFormat="1" applyFont="1" applyFill="1" applyBorder="1" applyAlignment="1">
      <alignment vertical="top" wrapText="1"/>
    </xf>
    <xf numFmtId="0" fontId="0" fillId="2" borderId="2" xfId="0" applyFill="1" applyBorder="1" applyAlignment="1">
      <alignment/>
    </xf>
    <xf numFmtId="0" fontId="0" fillId="2" borderId="3" xfId="0" applyFill="1" applyBorder="1" applyAlignment="1">
      <alignment/>
    </xf>
    <xf numFmtId="0" fontId="0" fillId="2" borderId="15" xfId="0" applyFill="1" applyBorder="1" applyAlignment="1">
      <alignment/>
    </xf>
    <xf numFmtId="0" fontId="0" fillId="2" borderId="12" xfId="0" applyFill="1" applyBorder="1" applyAlignment="1">
      <alignment/>
    </xf>
    <xf numFmtId="0" fontId="2" fillId="2" borderId="3" xfId="0" applyFont="1" applyFill="1" applyBorder="1" applyAlignment="1">
      <alignment horizontal="right" vertical="top"/>
    </xf>
    <xf numFmtId="0" fontId="2" fillId="2" borderId="4" xfId="0" applyFont="1" applyFill="1" applyBorder="1" applyAlignment="1">
      <alignment horizontal="right" vertical="top"/>
    </xf>
    <xf numFmtId="0" fontId="3" fillId="2" borderId="1" xfId="0" applyFont="1" applyFill="1" applyBorder="1" applyAlignment="1" applyProtection="1">
      <alignment vertical="top"/>
      <protection locked="0"/>
    </xf>
    <xf numFmtId="0" fontId="0" fillId="0" borderId="0" xfId="0" applyAlignment="1" applyProtection="1">
      <alignment/>
      <protection locked="0"/>
    </xf>
    <xf numFmtId="49" fontId="3" fillId="0" borderId="1" xfId="0" applyNumberFormat="1" applyFont="1" applyFill="1" applyBorder="1" applyAlignment="1" applyProtection="1">
      <alignment horizontal="right" vertical="top" wrapText="1"/>
      <protection locked="0"/>
    </xf>
    <xf numFmtId="49" fontId="3" fillId="0" borderId="1" xfId="0" applyNumberFormat="1" applyFont="1" applyFill="1" applyBorder="1" applyAlignment="1" applyProtection="1">
      <alignment vertical="top" wrapText="1"/>
      <protection locked="0"/>
    </xf>
    <xf numFmtId="49" fontId="3" fillId="0" borderId="1" xfId="0" applyNumberFormat="1" applyFont="1" applyBorder="1" applyAlignment="1" applyProtection="1">
      <alignment vertical="top" wrapText="1"/>
      <protection locked="0"/>
    </xf>
    <xf numFmtId="1" fontId="3" fillId="0" borderId="1" xfId="0" applyNumberFormat="1" applyFont="1" applyFill="1" applyBorder="1" applyAlignment="1">
      <alignment vertical="top"/>
    </xf>
    <xf numFmtId="1" fontId="3" fillId="3" borderId="1" xfId="0" applyNumberFormat="1" applyFont="1" applyFill="1" applyBorder="1" applyAlignment="1" applyProtection="1">
      <alignment vertical="top" wrapText="1"/>
      <protection locked="0"/>
    </xf>
    <xf numFmtId="1" fontId="1" fillId="3" borderId="1" xfId="0" applyNumberFormat="1" applyFont="1" applyFill="1" applyBorder="1" applyAlignment="1" applyProtection="1">
      <alignment vertical="top" wrapText="1"/>
      <protection locked="0"/>
    </xf>
    <xf numFmtId="1" fontId="3" fillId="0" borderId="13" xfId="0" applyNumberFormat="1" applyFont="1" applyFill="1" applyBorder="1" applyAlignment="1" applyProtection="1">
      <alignment vertical="top"/>
      <protection locked="0"/>
    </xf>
    <xf numFmtId="49" fontId="3" fillId="0" borderId="0" xfId="0" applyNumberFormat="1" applyFont="1" applyFill="1" applyAlignment="1" applyProtection="1">
      <alignment/>
      <protection locked="0"/>
    </xf>
    <xf numFmtId="49" fontId="0" fillId="0" borderId="0" xfId="0" applyNumberFormat="1" applyFill="1" applyAlignment="1" applyProtection="1">
      <alignment/>
      <protection locked="0"/>
    </xf>
    <xf numFmtId="49" fontId="0" fillId="0" borderId="0" xfId="0" applyNumberFormat="1" applyAlignment="1" applyProtection="1">
      <alignment/>
      <protection locked="0"/>
    </xf>
    <xf numFmtId="1" fontId="3" fillId="0" borderId="0" xfId="0" applyNumberFormat="1" applyFont="1" applyFill="1" applyAlignment="1" applyProtection="1">
      <alignment/>
      <protection locked="0"/>
    </xf>
    <xf numFmtId="1" fontId="0" fillId="0" borderId="0" xfId="0" applyNumberFormat="1" applyFill="1" applyAlignment="1" applyProtection="1">
      <alignment/>
      <protection locked="0"/>
    </xf>
    <xf numFmtId="1" fontId="0" fillId="0" borderId="0" xfId="0" applyNumberFormat="1" applyAlignment="1" applyProtection="1">
      <alignment/>
      <protection locked="0"/>
    </xf>
    <xf numFmtId="1" fontId="3" fillId="3" borderId="1" xfId="0" applyNumberFormat="1" applyFont="1" applyFill="1" applyBorder="1" applyAlignment="1">
      <alignment/>
    </xf>
    <xf numFmtId="49" fontId="3" fillId="0" borderId="0" xfId="0" applyNumberFormat="1" applyFont="1" applyAlignment="1" applyProtection="1">
      <alignment/>
      <protection locked="0"/>
    </xf>
    <xf numFmtId="1" fontId="3" fillId="0" borderId="0" xfId="0" applyNumberFormat="1" applyFont="1" applyAlignment="1" applyProtection="1">
      <alignment/>
      <protection locked="0"/>
    </xf>
    <xf numFmtId="1" fontId="3" fillId="0" borderId="14" xfId="0" applyNumberFormat="1" applyFont="1" applyFill="1" applyBorder="1" applyAlignment="1" applyProtection="1">
      <alignment vertical="top"/>
      <protection locked="0"/>
    </xf>
    <xf numFmtId="1" fontId="3" fillId="0" borderId="1" xfId="0" applyNumberFormat="1" applyFont="1" applyFill="1" applyBorder="1" applyAlignment="1" applyProtection="1">
      <alignment/>
      <protection locked="0"/>
    </xf>
    <xf numFmtId="1" fontId="3" fillId="0" borderId="13" xfId="0" applyNumberFormat="1" applyFont="1" applyFill="1" applyBorder="1" applyAlignment="1" applyProtection="1">
      <alignment/>
      <protection locked="0"/>
    </xf>
    <xf numFmtId="49" fontId="1" fillId="0" borderId="0" xfId="0" applyNumberFormat="1" applyFont="1" applyAlignment="1" applyProtection="1">
      <alignment/>
      <protection locked="0"/>
    </xf>
    <xf numFmtId="2" fontId="1" fillId="0" borderId="0" xfId="0" applyNumberFormat="1" applyFont="1" applyAlignment="1" applyProtection="1">
      <alignment/>
      <protection locked="0"/>
    </xf>
    <xf numFmtId="2" fontId="0" fillId="0" borderId="0" xfId="0" applyNumberFormat="1" applyAlignment="1" applyProtection="1">
      <alignment/>
      <protection locked="0"/>
    </xf>
    <xf numFmtId="1" fontId="1" fillId="0" borderId="0" xfId="0" applyNumberFormat="1" applyFont="1" applyAlignment="1" applyProtection="1">
      <alignment/>
      <protection locked="0"/>
    </xf>
    <xf numFmtId="1" fontId="3" fillId="0" borderId="1" xfId="0" applyNumberFormat="1" applyFont="1" applyBorder="1" applyAlignment="1" applyProtection="1">
      <alignment/>
      <protection locked="0"/>
    </xf>
    <xf numFmtId="14" fontId="0" fillId="0" borderId="0" xfId="0" applyNumberFormat="1" applyAlignment="1" applyProtection="1">
      <alignment/>
      <protection locked="0"/>
    </xf>
    <xf numFmtId="1" fontId="3" fillId="0" borderId="0" xfId="0" applyNumberFormat="1" applyFont="1" applyAlignment="1" applyProtection="1">
      <alignment horizontal="center"/>
      <protection locked="0"/>
    </xf>
    <xf numFmtId="1" fontId="3" fillId="2" borderId="1" xfId="0" applyNumberFormat="1" applyFont="1" applyFill="1" applyBorder="1" applyAlignment="1">
      <alignment/>
    </xf>
    <xf numFmtId="1" fontId="2" fillId="2" borderId="1" xfId="0" applyNumberFormat="1" applyFont="1" applyFill="1" applyBorder="1" applyAlignment="1">
      <alignment/>
    </xf>
    <xf numFmtId="1" fontId="1" fillId="2" borderId="1" xfId="0" applyNumberFormat="1" applyFont="1" applyFill="1" applyBorder="1" applyAlignment="1">
      <alignment vertical="top" wrapText="1"/>
    </xf>
    <xf numFmtId="1" fontId="3" fillId="2" borderId="1" xfId="0" applyNumberFormat="1" applyFont="1" applyFill="1" applyBorder="1" applyAlignment="1">
      <alignment horizontal="right" vertical="top" wrapText="1"/>
    </xf>
    <xf numFmtId="1" fontId="3" fillId="2" borderId="0" xfId="0" applyNumberFormat="1" applyFont="1" applyFill="1" applyAlignment="1" applyProtection="1">
      <alignment/>
      <protection locked="0"/>
    </xf>
    <xf numFmtId="1" fontId="3" fillId="2" borderId="0" xfId="0" applyNumberFormat="1" applyFont="1" applyFill="1" applyAlignment="1" applyProtection="1">
      <alignment/>
      <protection/>
    </xf>
    <xf numFmtId="1" fontId="2" fillId="2" borderId="1" xfId="0" applyNumberFormat="1" applyFont="1" applyFill="1" applyBorder="1" applyAlignment="1">
      <alignment vertical="top"/>
    </xf>
    <xf numFmtId="1" fontId="0" fillId="0" borderId="0" xfId="0" applyNumberFormat="1" applyAlignment="1">
      <alignment/>
    </xf>
    <xf numFmtId="1" fontId="3" fillId="3" borderId="1" xfId="0" applyNumberFormat="1" applyFont="1" applyFill="1" applyBorder="1" applyAlignment="1">
      <alignment vertical="top" wrapText="1"/>
    </xf>
    <xf numFmtId="1" fontId="2" fillId="2" borderId="1" xfId="0" applyNumberFormat="1" applyFont="1" applyFill="1" applyBorder="1" applyAlignment="1">
      <alignment vertical="top" wrapText="1"/>
    </xf>
    <xf numFmtId="3" fontId="3" fillId="2" borderId="1" xfId="0" applyNumberFormat="1" applyFont="1" applyFill="1" applyBorder="1" applyAlignment="1">
      <alignment vertical="top"/>
    </xf>
    <xf numFmtId="1" fontId="3" fillId="2" borderId="1" xfId="0" applyNumberFormat="1" applyFont="1" applyFill="1" applyBorder="1" applyAlignment="1" applyProtection="1">
      <alignment/>
      <protection/>
    </xf>
    <xf numFmtId="0" fontId="0" fillId="0" borderId="0" xfId="0" applyAlignment="1" applyProtection="1">
      <alignment vertical="top"/>
      <protection locked="0"/>
    </xf>
    <xf numFmtId="49" fontId="3" fillId="2" borderId="1" xfId="0" applyNumberFormat="1" applyFont="1" applyFill="1" applyBorder="1" applyAlignment="1" quotePrefix="1">
      <alignment vertical="top"/>
    </xf>
    <xf numFmtId="49" fontId="3" fillId="2" borderId="1" xfId="0" applyNumberFormat="1" applyFont="1" applyFill="1" applyBorder="1" applyAlignment="1" quotePrefix="1">
      <alignment horizontal="center" vertical="top"/>
    </xf>
    <xf numFmtId="49" fontId="1" fillId="2" borderId="1" xfId="0" applyNumberFormat="1" applyFont="1" applyFill="1" applyBorder="1" applyAlignment="1">
      <alignment horizontal="center" vertical="top" wrapText="1"/>
    </xf>
    <xf numFmtId="1" fontId="3" fillId="2" borderId="13" xfId="0" applyNumberFormat="1" applyFont="1" applyFill="1" applyBorder="1" applyAlignment="1" applyProtection="1">
      <alignment vertical="top"/>
      <protection/>
    </xf>
    <xf numFmtId="1" fontId="3" fillId="2" borderId="1" xfId="0" applyNumberFormat="1" applyFont="1" applyFill="1" applyBorder="1" applyAlignment="1" applyProtection="1">
      <alignment vertical="top"/>
      <protection/>
    </xf>
    <xf numFmtId="49" fontId="3" fillId="2" borderId="1" xfId="0" applyNumberFormat="1" applyFont="1" applyFill="1" applyBorder="1" applyAlignment="1" quotePrefix="1">
      <alignment horizontal="center"/>
    </xf>
    <xf numFmtId="0" fontId="2" fillId="2" borderId="1" xfId="0" applyNumberFormat="1" applyFont="1" applyFill="1" applyBorder="1" applyAlignment="1" applyProtection="1">
      <alignment vertical="top"/>
      <protection/>
    </xf>
    <xf numFmtId="0" fontId="2" fillId="2" borderId="1" xfId="0" applyNumberFormat="1" applyFont="1" applyFill="1" applyBorder="1" applyAlignment="1">
      <alignment vertical="top" wrapText="1"/>
    </xf>
    <xf numFmtId="0" fontId="3" fillId="2" borderId="1" xfId="0" applyFont="1" applyFill="1" applyBorder="1" applyAlignment="1" applyProtection="1">
      <alignment horizontal="right" vertical="top" wrapText="1"/>
      <protection/>
    </xf>
    <xf numFmtId="49" fontId="3" fillId="2" borderId="1" xfId="0" applyNumberFormat="1" applyFont="1" applyFill="1" applyBorder="1" applyAlignment="1" applyProtection="1">
      <alignment vertical="top"/>
      <protection/>
    </xf>
    <xf numFmtId="49" fontId="3" fillId="0" borderId="0" xfId="0" applyNumberFormat="1" applyFont="1" applyFill="1" applyAlignment="1" applyProtection="1">
      <alignment horizontal="center"/>
      <protection locked="0"/>
    </xf>
    <xf numFmtId="0" fontId="11" fillId="2" borderId="1" xfId="0" applyFont="1" applyFill="1" applyBorder="1" applyAlignment="1">
      <alignment horizontal="center" vertical="top" wrapText="1"/>
    </xf>
    <xf numFmtId="49" fontId="3" fillId="0" borderId="1" xfId="0" applyNumberFormat="1" applyFont="1" applyBorder="1" applyAlignment="1" applyProtection="1">
      <alignment horizontal="left" vertical="top" wrapText="1"/>
      <protection locked="0"/>
    </xf>
    <xf numFmtId="14" fontId="3" fillId="0" borderId="1" xfId="0" applyNumberFormat="1" applyFont="1" applyBorder="1" applyAlignment="1" applyProtection="1">
      <alignment vertical="top" wrapText="1"/>
      <protection locked="0"/>
    </xf>
    <xf numFmtId="0" fontId="2" fillId="2" borderId="1" xfId="0" applyFont="1" applyFill="1" applyBorder="1" applyAlignment="1">
      <alignment horizontal="left" vertical="top"/>
    </xf>
    <xf numFmtId="1" fontId="2" fillId="2" borderId="1" xfId="0" applyNumberFormat="1" applyFont="1" applyFill="1" applyBorder="1" applyAlignment="1">
      <alignment horizontal="right" vertical="top"/>
    </xf>
    <xf numFmtId="1" fontId="3" fillId="0" borderId="0" xfId="0" applyNumberFormat="1" applyFont="1" applyAlignment="1" applyProtection="1">
      <alignment horizontal="right"/>
      <protection locked="0"/>
    </xf>
    <xf numFmtId="2" fontId="3" fillId="0" borderId="0" xfId="0" applyNumberFormat="1" applyFont="1" applyAlignment="1" applyProtection="1">
      <alignment horizontal="right"/>
      <protection locked="0"/>
    </xf>
    <xf numFmtId="1" fontId="1" fillId="2" borderId="0" xfId="0" applyNumberFormat="1" applyFont="1" applyFill="1" applyAlignment="1" applyProtection="1">
      <alignment/>
      <protection/>
    </xf>
    <xf numFmtId="1" fontId="3" fillId="2" borderId="14" xfId="0" applyNumberFormat="1" applyFont="1" applyFill="1" applyBorder="1" applyAlignment="1" applyProtection="1">
      <alignment vertical="top"/>
      <protection/>
    </xf>
    <xf numFmtId="0" fontId="3" fillId="2" borderId="7" xfId="0" applyFont="1" applyFill="1" applyBorder="1" applyAlignment="1">
      <alignment vertical="top" wrapText="1"/>
    </xf>
    <xf numFmtId="49" fontId="3" fillId="2" borderId="7" xfId="0" applyNumberFormat="1" applyFont="1" applyFill="1" applyBorder="1" applyAlignment="1">
      <alignment horizontal="center" vertical="top"/>
    </xf>
    <xf numFmtId="1" fontId="3" fillId="2" borderId="7" xfId="0" applyNumberFormat="1" applyFont="1" applyFill="1" applyBorder="1" applyAlignment="1" applyProtection="1">
      <alignment vertical="top" wrapText="1"/>
      <protection/>
    </xf>
    <xf numFmtId="1" fontId="3" fillId="0" borderId="7" xfId="0" applyNumberFormat="1" applyFont="1" applyFill="1" applyBorder="1" applyAlignment="1" applyProtection="1">
      <alignment vertical="top" wrapText="1"/>
      <protection locked="0"/>
    </xf>
    <xf numFmtId="1" fontId="3" fillId="2" borderId="7" xfId="0" applyNumberFormat="1" applyFont="1" applyFill="1" applyBorder="1" applyAlignment="1" applyProtection="1">
      <alignment vertical="top"/>
      <protection/>
    </xf>
    <xf numFmtId="0" fontId="2" fillId="2" borderId="7"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3" fillId="2" borderId="1" xfId="0" applyFont="1" applyFill="1" applyBorder="1" applyAlignment="1">
      <alignment horizontal="center" vertical="top"/>
    </xf>
    <xf numFmtId="0" fontId="2" fillId="2" borderId="1" xfId="0" applyFont="1" applyFill="1" applyBorder="1" applyAlignment="1">
      <alignment horizontal="center" vertical="top"/>
    </xf>
    <xf numFmtId="0" fontId="2" fillId="0" borderId="1" xfId="0" applyFont="1" applyBorder="1" applyAlignment="1">
      <alignment horizontal="center"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0" borderId="1" xfId="0" applyFont="1" applyBorder="1" applyAlignment="1">
      <alignment horizontal="center"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0" fillId="0" borderId="2" xfId="0" applyBorder="1" applyAlignment="1">
      <alignment vertical="top"/>
    </xf>
    <xf numFmtId="0" fontId="2" fillId="2" borderId="10" xfId="0" applyFont="1" applyFill="1" applyBorder="1" applyAlignment="1">
      <alignment horizontal="left" vertical="top" wrapText="1"/>
    </xf>
    <xf numFmtId="0" fontId="2" fillId="2" borderId="13" xfId="0" applyFont="1" applyFill="1" applyBorder="1" applyAlignment="1">
      <alignment vertical="top" wrapText="1"/>
    </xf>
    <xf numFmtId="0" fontId="0" fillId="0" borderId="13" xfId="0" applyBorder="1" applyAlignment="1">
      <alignment vertical="top"/>
    </xf>
    <xf numFmtId="0" fontId="3" fillId="2" borderId="10" xfId="0" applyFont="1" applyFill="1" applyBorder="1" applyAlignment="1">
      <alignment horizontal="center" vertical="top" wrapText="1"/>
    </xf>
    <xf numFmtId="0" fontId="3" fillId="2" borderId="10" xfId="0" applyFont="1" applyFill="1" applyBorder="1" applyAlignment="1">
      <alignment horizontal="center" vertical="top"/>
    </xf>
    <xf numFmtId="0" fontId="3" fillId="0" borderId="1" xfId="0" applyFont="1" applyBorder="1" applyAlignment="1">
      <alignment vertical="top" wrapText="1"/>
    </xf>
    <xf numFmtId="0" fontId="0" fillId="0" borderId="12" xfId="0" applyBorder="1" applyAlignment="1">
      <alignment vertical="top"/>
    </xf>
    <xf numFmtId="0" fontId="2" fillId="2" borderId="1" xfId="0" applyFont="1" applyFill="1" applyBorder="1" applyAlignment="1">
      <alignment horizontal="left" vertical="top" wrapText="1"/>
    </xf>
    <xf numFmtId="0" fontId="0" fillId="0" borderId="1" xfId="0" applyBorder="1" applyAlignment="1">
      <alignment horizontal="center" vertical="top" wrapText="1"/>
    </xf>
    <xf numFmtId="0" fontId="2" fillId="2" borderId="9" xfId="0" applyFont="1" applyFill="1" applyBorder="1" applyAlignment="1">
      <alignment horizontal="left" vertical="top" wrapText="1"/>
    </xf>
    <xf numFmtId="0" fontId="0" fillId="0" borderId="15" xfId="0" applyBorder="1" applyAlignment="1">
      <alignment vertical="top"/>
    </xf>
    <xf numFmtId="0" fontId="2" fillId="2" borderId="1" xfId="0" applyFont="1" applyFill="1" applyBorder="1" applyAlignment="1">
      <alignment horizontal="center" vertical="top" wrapText="1"/>
    </xf>
    <xf numFmtId="0" fontId="2" fillId="2" borderId="11" xfId="0" applyFont="1" applyFill="1" applyBorder="1" applyAlignment="1">
      <alignment horizontal="center" vertical="top"/>
    </xf>
    <xf numFmtId="49" fontId="3" fillId="2" borderId="1" xfId="0" applyNumberFormat="1" applyFont="1" applyFill="1" applyBorder="1" applyAlignment="1">
      <alignment/>
    </xf>
    <xf numFmtId="0" fontId="3" fillId="0" borderId="0" xfId="0" applyFont="1" applyAlignment="1">
      <alignment vertical="top" wrapText="1"/>
    </xf>
    <xf numFmtId="0" fontId="2" fillId="0" borderId="0" xfId="0" applyFont="1" applyAlignment="1">
      <alignment vertical="top" wrapText="1"/>
    </xf>
    <xf numFmtId="0" fontId="0" fillId="0" borderId="0" xfId="0" applyAlignment="1">
      <alignment vertical="top" wrapText="1"/>
    </xf>
    <xf numFmtId="0" fontId="13" fillId="4" borderId="7" xfId="0" applyFont="1" applyFill="1" applyBorder="1" applyAlignment="1">
      <alignment horizontal="left" vertical="center"/>
    </xf>
    <xf numFmtId="0" fontId="13" fillId="4" borderId="5" xfId="0" applyFont="1" applyFill="1" applyBorder="1" applyAlignment="1">
      <alignment horizontal="left" vertical="center"/>
    </xf>
    <xf numFmtId="0" fontId="13" fillId="4" borderId="6" xfId="0" applyFont="1" applyFill="1" applyBorder="1" applyAlignment="1">
      <alignment horizontal="left" vertical="center"/>
    </xf>
    <xf numFmtId="0" fontId="13" fillId="5" borderId="7" xfId="0" applyFont="1" applyFill="1" applyBorder="1" applyAlignment="1">
      <alignment horizontal="left" vertical="center"/>
    </xf>
    <xf numFmtId="0" fontId="13" fillId="5" borderId="5" xfId="0" applyFont="1" applyFill="1" applyBorder="1" applyAlignment="1">
      <alignment horizontal="left" vertical="center"/>
    </xf>
    <xf numFmtId="0" fontId="13" fillId="5" borderId="6" xfId="0" applyFont="1" applyFill="1" applyBorder="1" applyAlignment="1">
      <alignment horizontal="left" vertical="center"/>
    </xf>
    <xf numFmtId="0" fontId="2" fillId="0" borderId="2" xfId="0" applyFont="1" applyBorder="1" applyAlignment="1">
      <alignment vertical="top" wrapText="1"/>
    </xf>
    <xf numFmtId="0" fontId="3" fillId="0" borderId="2" xfId="0" applyFont="1" applyBorder="1" applyAlignment="1">
      <alignment vertical="top" wrapText="1"/>
    </xf>
    <xf numFmtId="0" fontId="3" fillId="2" borderId="1" xfId="0" applyFont="1" applyFill="1" applyBorder="1" applyAlignment="1">
      <alignment vertical="top" wrapText="1"/>
    </xf>
    <xf numFmtId="0" fontId="0" fillId="0" borderId="1" xfId="0" applyBorder="1" applyAlignment="1">
      <alignment vertical="top" wrapText="1"/>
    </xf>
    <xf numFmtId="0" fontId="3" fillId="2" borderId="7" xfId="0" applyFont="1" applyFill="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3" fillId="2" borderId="1" xfId="0" applyNumberFormat="1" applyFont="1" applyFill="1" applyBorder="1" applyAlignment="1">
      <alignment vertical="top" wrapText="1"/>
    </xf>
    <xf numFmtId="0" fontId="2" fillId="2" borderId="1" xfId="0" applyFont="1" applyFill="1" applyBorder="1" applyAlignment="1">
      <alignment vertical="top" wrapText="1"/>
    </xf>
    <xf numFmtId="0" fontId="2" fillId="2" borderId="7" xfId="0" applyFont="1" applyFill="1" applyBorder="1" applyAlignment="1">
      <alignment vertical="top" wrapText="1"/>
    </xf>
    <xf numFmtId="49" fontId="3" fillId="0" borderId="7" xfId="0" applyNumberFormat="1" applyFont="1" applyFill="1" applyBorder="1" applyAlignment="1" applyProtection="1">
      <alignment vertical="top" wrapText="1"/>
      <protection locked="0"/>
    </xf>
    <xf numFmtId="49" fontId="3" fillId="0" borderId="5" xfId="0" applyNumberFormat="1" applyFont="1" applyFill="1" applyBorder="1" applyAlignment="1" applyProtection="1">
      <alignment vertical="top" wrapText="1"/>
      <protection locked="0"/>
    </xf>
    <xf numFmtId="49" fontId="3" fillId="0" borderId="6" xfId="0" applyNumberFormat="1" applyFont="1" applyFill="1" applyBorder="1" applyAlignment="1" applyProtection="1">
      <alignment vertical="top" wrapText="1"/>
      <protection locked="0"/>
    </xf>
    <xf numFmtId="0" fontId="2" fillId="2" borderId="10" xfId="0" applyFont="1" applyFill="1" applyBorder="1" applyAlignment="1">
      <alignment horizontal="center" vertical="top"/>
    </xf>
    <xf numFmtId="0" fontId="0" fillId="0" borderId="0" xfId="0" applyBorder="1" applyAlignment="1">
      <alignment vertical="top"/>
    </xf>
    <xf numFmtId="0" fontId="0" fillId="0" borderId="4" xfId="0" applyBorder="1" applyAlignment="1">
      <alignment vertical="top"/>
    </xf>
    <xf numFmtId="0" fontId="2" fillId="2" borderId="10" xfId="0" applyFont="1" applyFill="1" applyBorder="1" applyAlignment="1">
      <alignment horizontal="center" vertical="top" wrapText="1"/>
    </xf>
    <xf numFmtId="0" fontId="0" fillId="0" borderId="1" xfId="0" applyBorder="1" applyAlignment="1">
      <alignment vertical="top"/>
    </xf>
    <xf numFmtId="49" fontId="3" fillId="0" borderId="7" xfId="0" applyNumberFormat="1" applyFont="1" applyBorder="1" applyAlignment="1" applyProtection="1">
      <alignment vertical="top" wrapText="1"/>
      <protection locked="0"/>
    </xf>
    <xf numFmtId="49" fontId="3" fillId="0" borderId="5" xfId="0" applyNumberFormat="1" applyFont="1" applyBorder="1" applyAlignment="1" applyProtection="1">
      <alignment vertical="top" wrapText="1"/>
      <protection locked="0"/>
    </xf>
    <xf numFmtId="49" fontId="3" fillId="0" borderId="6" xfId="0" applyNumberFormat="1" applyFont="1" applyBorder="1" applyAlignment="1" applyProtection="1">
      <alignment vertical="top" wrapText="1"/>
      <protection locked="0"/>
    </xf>
    <xf numFmtId="0" fontId="1" fillId="0" borderId="1" xfId="0" applyFont="1" applyBorder="1" applyAlignment="1">
      <alignment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3" fillId="2" borderId="7" xfId="0" applyFont="1" applyFill="1" applyBorder="1" applyAlignment="1">
      <alignment horizontal="center" vertical="top"/>
    </xf>
    <xf numFmtId="0" fontId="3" fillId="2" borderId="5" xfId="0" applyFont="1" applyFill="1" applyBorder="1" applyAlignment="1">
      <alignment horizontal="center" vertical="top"/>
    </xf>
    <xf numFmtId="0" fontId="3" fillId="2" borderId="6" xfId="0" applyFont="1" applyFill="1" applyBorder="1" applyAlignment="1">
      <alignment horizontal="center" vertical="top"/>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3" fillId="2" borderId="9" xfId="0" applyFont="1" applyFill="1" applyBorder="1" applyAlignment="1">
      <alignment horizontal="center" vertical="top"/>
    </xf>
    <xf numFmtId="0" fontId="3" fillId="2" borderId="3" xfId="0" applyFont="1" applyFill="1" applyBorder="1" applyAlignment="1">
      <alignment horizontal="center" vertical="top"/>
    </xf>
    <xf numFmtId="0" fontId="3" fillId="2" borderId="4"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9" xfId="0" applyFont="1" applyFill="1" applyBorder="1" applyAlignment="1">
      <alignment vertical="top" wrapText="1"/>
    </xf>
    <xf numFmtId="0" fontId="3" fillId="2" borderId="2" xfId="0" applyFont="1" applyFill="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3" fillId="2" borderId="1" xfId="0" applyFont="1" applyFill="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3" fillId="2" borderId="1" xfId="0" applyNumberFormat="1" applyFont="1" applyFill="1" applyBorder="1" applyAlignment="1">
      <alignment horizontal="left" vertical="top" wrapText="1"/>
    </xf>
    <xf numFmtId="0" fontId="3" fillId="2" borderId="9"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7"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49" fontId="3" fillId="0" borderId="1" xfId="0" applyNumberFormat="1" applyFont="1" applyFill="1" applyBorder="1" applyAlignment="1" applyProtection="1">
      <alignment horizontal="left" vertical="top"/>
      <protection locked="0"/>
    </xf>
    <xf numFmtId="49" fontId="3" fillId="0" borderId="1" xfId="0" applyNumberFormat="1" applyFont="1" applyFill="1" applyBorder="1" applyAlignment="1" applyProtection="1">
      <alignment horizontal="center" vertical="top" wrapText="1"/>
      <protection locked="0"/>
    </xf>
    <xf numFmtId="0" fontId="6" fillId="2" borderId="1" xfId="0" applyFont="1" applyFill="1" applyBorder="1" applyAlignment="1">
      <alignment vertical="top" wrapText="1"/>
    </xf>
    <xf numFmtId="0" fontId="3" fillId="2" borderId="14" xfId="0" applyFont="1" applyFill="1" applyBorder="1" applyAlignment="1">
      <alignment vertical="top" wrapText="1"/>
    </xf>
    <xf numFmtId="0" fontId="3" fillId="2" borderId="8" xfId="0" applyFont="1" applyFill="1" applyBorder="1" applyAlignment="1">
      <alignment vertical="top" wrapText="1"/>
    </xf>
    <xf numFmtId="0" fontId="3" fillId="2" borderId="13" xfId="0" applyFont="1" applyFill="1" applyBorder="1" applyAlignment="1">
      <alignment vertical="top" wrapText="1"/>
    </xf>
    <xf numFmtId="49" fontId="3" fillId="2" borderId="1" xfId="0" applyNumberFormat="1" applyFont="1" applyFill="1" applyBorder="1" applyAlignment="1">
      <alignment vertical="top" wrapText="1"/>
    </xf>
    <xf numFmtId="0" fontId="5" fillId="2" borderId="1" xfId="0" applyFont="1" applyFill="1" applyBorder="1" applyAlignment="1">
      <alignment horizontal="center" vertical="top"/>
    </xf>
    <xf numFmtId="0" fontId="0" fillId="2" borderId="1" xfId="0" applyFill="1" applyBorder="1" applyAlignment="1">
      <alignment horizontal="center" vertical="top" wrapText="1"/>
    </xf>
    <xf numFmtId="0" fontId="0" fillId="2" borderId="1" xfId="0" applyFill="1" applyBorder="1" applyAlignment="1">
      <alignment vertical="top" wrapText="1"/>
    </xf>
    <xf numFmtId="0" fontId="3" fillId="2" borderId="3" xfId="0" applyFont="1" applyFill="1" applyBorder="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7" fillId="0" borderId="1" xfId="0" applyFont="1" applyFill="1" applyBorder="1" applyAlignment="1" applyProtection="1">
      <alignment vertical="top" wrapText="1"/>
      <protection locked="0"/>
    </xf>
    <xf numFmtId="0" fontId="3" fillId="0" borderId="1" xfId="0" applyFont="1" applyBorder="1" applyAlignment="1" applyProtection="1">
      <alignment vertical="top" wrapText="1"/>
      <protection locked="0"/>
    </xf>
    <xf numFmtId="0" fontId="10" fillId="0" borderId="1" xfId="0" applyFont="1" applyBorder="1" applyAlignment="1">
      <alignment horizontal="center" vertical="top" wrapText="1"/>
    </xf>
    <xf numFmtId="0" fontId="2" fillId="2" borderId="0" xfId="0" applyFont="1" applyFill="1" applyAlignment="1">
      <alignment vertical="top" wrapText="1"/>
    </xf>
    <xf numFmtId="0" fontId="2" fillId="0" borderId="1" xfId="0" applyFont="1" applyBorder="1" applyAlignment="1">
      <alignment vertical="top" wrapText="1"/>
    </xf>
    <xf numFmtId="0" fontId="3" fillId="2" borderId="10" xfId="0" applyFont="1" applyFill="1" applyBorder="1" applyAlignment="1">
      <alignment vertical="top" wrapText="1"/>
    </xf>
    <xf numFmtId="0" fontId="3" fillId="2" borderId="0" xfId="0" applyFont="1" applyFill="1" applyBorder="1" applyAlignment="1">
      <alignment vertical="top" wrapText="1"/>
    </xf>
    <xf numFmtId="0" fontId="3" fillId="2" borderId="4" xfId="0" applyFont="1" applyFill="1" applyBorder="1" applyAlignment="1">
      <alignment vertical="top" wrapText="1"/>
    </xf>
    <xf numFmtId="0" fontId="3" fillId="2" borderId="15" xfId="0" applyFont="1" applyFill="1" applyBorder="1" applyAlignment="1">
      <alignment horizontal="center" vertical="top" wrapText="1"/>
    </xf>
    <xf numFmtId="0" fontId="1" fillId="0" borderId="3" xfId="0" applyFont="1" applyBorder="1" applyAlignment="1">
      <alignment vertical="top" wrapText="1"/>
    </xf>
    <xf numFmtId="0" fontId="1" fillId="0" borderId="10" xfId="0" applyFont="1" applyBorder="1" applyAlignment="1">
      <alignment vertical="top" wrapText="1"/>
    </xf>
    <xf numFmtId="0" fontId="1" fillId="0" borderId="4"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2" xfId="0" applyFont="1" applyBorder="1" applyAlignment="1">
      <alignment vertical="top" wrapText="1"/>
    </xf>
    <xf numFmtId="0" fontId="1" fillId="2" borderId="7" xfId="0" applyFont="1" applyFill="1" applyBorder="1" applyAlignment="1">
      <alignment vertical="top" wrapText="1"/>
    </xf>
    <xf numFmtId="0" fontId="1" fillId="2" borderId="5" xfId="0" applyFont="1" applyFill="1" applyBorder="1" applyAlignment="1">
      <alignment vertical="top" wrapText="1"/>
    </xf>
    <xf numFmtId="0" fontId="1" fillId="2" borderId="6" xfId="0" applyFont="1" applyFill="1" applyBorder="1" applyAlignment="1">
      <alignment vertical="top" wrapText="1"/>
    </xf>
    <xf numFmtId="0" fontId="3" fillId="2" borderId="14" xfId="0" applyFont="1" applyFill="1" applyBorder="1" applyAlignment="1">
      <alignment horizontal="left" vertical="top" wrapText="1"/>
    </xf>
    <xf numFmtId="0" fontId="3" fillId="2" borderId="14" xfId="0" applyFont="1" applyFill="1" applyBorder="1" applyAlignment="1">
      <alignment horizontal="left" vertical="top"/>
    </xf>
    <xf numFmtId="0" fontId="3" fillId="2" borderId="13" xfId="0" applyFont="1" applyFill="1" applyBorder="1" applyAlignment="1">
      <alignment horizontal="left" vertical="top" wrapText="1"/>
    </xf>
    <xf numFmtId="0" fontId="1" fillId="2" borderId="10" xfId="0" applyFont="1" applyFill="1" applyBorder="1" applyAlignment="1">
      <alignment vertical="top" wrapText="1"/>
    </xf>
    <xf numFmtId="0" fontId="1" fillId="2" borderId="4" xfId="0" applyFont="1" applyFill="1" applyBorder="1" applyAlignment="1">
      <alignment vertical="top" wrapText="1"/>
    </xf>
    <xf numFmtId="0" fontId="1" fillId="2" borderId="11" xfId="0" applyFont="1" applyFill="1" applyBorder="1" applyAlignment="1">
      <alignment vertical="top" wrapText="1"/>
    </xf>
    <xf numFmtId="0" fontId="1" fillId="2" borderId="12" xfId="0" applyFont="1" applyFill="1" applyBorder="1" applyAlignment="1">
      <alignment vertical="top" wrapText="1"/>
    </xf>
    <xf numFmtId="0" fontId="1" fillId="0" borderId="14" xfId="0" applyFont="1" applyBorder="1" applyAlignment="1">
      <alignment vertical="top" wrapText="1"/>
    </xf>
    <xf numFmtId="0" fontId="1" fillId="2" borderId="9"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2" xfId="0" applyFont="1" applyFill="1" applyBorder="1" applyAlignment="1">
      <alignment horizontal="center" vertical="top" wrapText="1"/>
    </xf>
    <xf numFmtId="0" fontId="3" fillId="0" borderId="5" xfId="0" applyFont="1" applyBorder="1" applyAlignment="1">
      <alignment vertical="top" wrapText="1"/>
    </xf>
    <xf numFmtId="0" fontId="3" fillId="0" borderId="6" xfId="0" applyFont="1" applyBorder="1" applyAlignment="1">
      <alignment vertical="top" wrapText="1"/>
    </xf>
    <xf numFmtId="49" fontId="3" fillId="2" borderId="1" xfId="0" applyNumberFormat="1" applyFont="1" applyFill="1" applyBorder="1" applyAlignment="1">
      <alignment horizontal="center" vertical="top"/>
    </xf>
    <xf numFmtId="0" fontId="3" fillId="2" borderId="1" xfId="0" applyFont="1" applyFill="1" applyBorder="1" applyAlignment="1">
      <alignment vertical="top"/>
    </xf>
    <xf numFmtId="0" fontId="2" fillId="2" borderId="5" xfId="0" applyFont="1" applyFill="1" applyBorder="1" applyAlignment="1">
      <alignment vertical="top" wrapText="1"/>
    </xf>
    <xf numFmtId="0" fontId="2" fillId="2" borderId="6" xfId="0" applyFont="1" applyFill="1" applyBorder="1" applyAlignment="1">
      <alignment vertical="top" wrapText="1"/>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top"/>
      <protection/>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9" xfId="0" applyFont="1" applyFill="1" applyBorder="1" applyAlignment="1">
      <alignment vertical="top" wrapText="1"/>
    </xf>
    <xf numFmtId="0" fontId="3" fillId="2" borderId="1" xfId="0" applyFont="1" applyFill="1" applyBorder="1" applyAlignment="1">
      <alignment horizontal="left" wrapText="1"/>
    </xf>
    <xf numFmtId="0" fontId="2" fillId="2" borderId="0" xfId="0" applyFont="1" applyFill="1" applyBorder="1" applyAlignment="1">
      <alignment horizontal="left" vertical="top" wrapText="1"/>
    </xf>
    <xf numFmtId="0" fontId="3" fillId="0" borderId="1" xfId="0" applyFont="1" applyBorder="1" applyAlignment="1">
      <alignment vertical="top"/>
    </xf>
    <xf numFmtId="0" fontId="2" fillId="2" borderId="10" xfId="0" applyFont="1" applyFill="1" applyBorder="1" applyAlignment="1">
      <alignment vertical="top" wrapText="1"/>
    </xf>
    <xf numFmtId="0" fontId="2" fillId="2" borderId="0" xfId="0" applyFont="1" applyFill="1" applyBorder="1" applyAlignment="1">
      <alignment vertical="top" wrapText="1"/>
    </xf>
    <xf numFmtId="0" fontId="10" fillId="0" borderId="1" xfId="0" applyFont="1" applyBorder="1" applyAlignment="1">
      <alignment vertical="top" wrapText="1"/>
    </xf>
    <xf numFmtId="49" fontId="3" fillId="2" borderId="1" xfId="0" applyNumberFormat="1" applyFont="1" applyFill="1" applyBorder="1" applyAlignment="1">
      <alignment horizontal="left" vertical="top" wrapText="1"/>
    </xf>
    <xf numFmtId="0" fontId="3" fillId="0" borderId="1" xfId="0" applyFont="1" applyBorder="1" applyAlignment="1">
      <alignment horizontal="left" vertical="top" wrapText="1"/>
    </xf>
    <xf numFmtId="0" fontId="2" fillId="2" borderId="1" xfId="0" applyFont="1" applyFill="1" applyBorder="1" applyAlignment="1">
      <alignment horizontal="left" wrapText="1"/>
    </xf>
    <xf numFmtId="0" fontId="2" fillId="2" borderId="1" xfId="0" applyFont="1" applyFill="1" applyBorder="1" applyAlignment="1">
      <alignment horizontal="left"/>
    </xf>
    <xf numFmtId="0" fontId="14" fillId="0" borderId="5" xfId="0" applyFont="1" applyFill="1" applyBorder="1" applyAlignment="1">
      <alignment vertical="top" wrapText="1"/>
    </xf>
    <xf numFmtId="0" fontId="2" fillId="2" borderId="1" xfId="0" applyFont="1" applyFill="1" applyBorder="1" applyAlignment="1" applyProtection="1">
      <alignment horizontal="left" vertical="top"/>
      <protection/>
    </xf>
    <xf numFmtId="0" fontId="2" fillId="2" borderId="7" xfId="0" applyFont="1" applyFill="1" applyBorder="1" applyAlignment="1" applyProtection="1">
      <alignment horizontal="left" vertical="top"/>
      <protection/>
    </xf>
    <xf numFmtId="0" fontId="2" fillId="2" borderId="5" xfId="0" applyFont="1" applyFill="1" applyBorder="1" applyAlignment="1" applyProtection="1">
      <alignment horizontal="left" vertical="top"/>
      <protection/>
    </xf>
    <xf numFmtId="0" fontId="2" fillId="2" borderId="6" xfId="0" applyFont="1" applyFill="1" applyBorder="1" applyAlignment="1" applyProtection="1">
      <alignment horizontal="left" vertical="top"/>
      <protection/>
    </xf>
    <xf numFmtId="0" fontId="2" fillId="2" borderId="15" xfId="0" applyFont="1" applyFill="1" applyBorder="1" applyAlignment="1" applyProtection="1">
      <alignment horizontal="left" vertical="top" wrapText="1"/>
      <protection/>
    </xf>
    <xf numFmtId="0" fontId="2" fillId="2" borderId="12" xfId="0" applyFont="1" applyFill="1" applyBorder="1" applyAlignment="1" applyProtection="1">
      <alignment horizontal="left" vertical="top" wrapText="1"/>
      <protection/>
    </xf>
    <xf numFmtId="0" fontId="3" fillId="2" borderId="14" xfId="0" applyFont="1" applyFill="1" applyBorder="1" applyAlignment="1" applyProtection="1">
      <alignment horizontal="center" vertical="top" wrapText="1"/>
      <protection/>
    </xf>
    <xf numFmtId="0" fontId="3" fillId="2" borderId="8" xfId="0" applyFont="1" applyFill="1" applyBorder="1" applyAlignment="1" applyProtection="1">
      <alignment horizontal="center" vertical="top" wrapText="1"/>
      <protection/>
    </xf>
    <xf numFmtId="0" fontId="3" fillId="2" borderId="13" xfId="0" applyFont="1" applyFill="1" applyBorder="1" applyAlignment="1" applyProtection="1">
      <alignment horizontal="center" vertical="top" wrapText="1"/>
      <protection/>
    </xf>
    <xf numFmtId="0" fontId="2" fillId="2" borderId="15" xfId="0" applyFont="1" applyFill="1" applyBorder="1" applyAlignment="1">
      <alignment horizontal="left" vertical="top" wrapText="1"/>
    </xf>
    <xf numFmtId="0" fontId="2" fillId="2" borderId="11"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12" xfId="0" applyFont="1" applyFill="1" applyBorder="1" applyAlignment="1">
      <alignment horizontal="center" vertical="top" wrapText="1"/>
    </xf>
    <xf numFmtId="0" fontId="3" fillId="2" borderId="11" xfId="0" applyNumberFormat="1" applyFont="1" applyFill="1" applyBorder="1" applyAlignment="1">
      <alignment horizontal="left" vertical="top" wrapText="1"/>
    </xf>
    <xf numFmtId="0" fontId="0" fillId="2" borderId="15" xfId="0" applyNumberFormat="1" applyFill="1" applyBorder="1" applyAlignment="1">
      <alignment/>
    </xf>
    <xf numFmtId="0" fontId="0" fillId="2" borderId="12" xfId="0" applyNumberFormat="1" applyFill="1" applyBorder="1" applyAlignment="1">
      <alignment/>
    </xf>
    <xf numFmtId="0" fontId="2" fillId="2" borderId="0"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12" fillId="2" borderId="7" xfId="0" applyFont="1" applyFill="1" applyBorder="1" applyAlignment="1">
      <alignment horizontal="center" vertical="top" wrapText="1"/>
    </xf>
    <xf numFmtId="0" fontId="12" fillId="2" borderId="5" xfId="0" applyFont="1" applyFill="1" applyBorder="1" applyAlignment="1">
      <alignment horizontal="center" vertical="top" wrapText="1"/>
    </xf>
    <xf numFmtId="0" fontId="12" fillId="2" borderId="6" xfId="0" applyFont="1" applyFill="1" applyBorder="1" applyAlignment="1">
      <alignment horizontal="center" vertical="top" wrapText="1"/>
    </xf>
    <xf numFmtId="0" fontId="3" fillId="2" borderId="15" xfId="0" applyFont="1" applyFill="1" applyBorder="1" applyAlignment="1">
      <alignment vertical="top" wrapText="1"/>
    </xf>
    <xf numFmtId="0" fontId="3" fillId="2" borderId="2" xfId="0" applyNumberFormat="1" applyFont="1" applyFill="1" applyBorder="1" applyAlignment="1">
      <alignment horizontal="left" vertical="top" wrapText="1"/>
    </xf>
    <xf numFmtId="0" fontId="0" fillId="2" borderId="2" xfId="0" applyNumberFormat="1" applyFill="1" applyBorder="1" applyAlignment="1">
      <alignment/>
    </xf>
    <xf numFmtId="0" fontId="0" fillId="2" borderId="3" xfId="0" applyNumberFormat="1" applyFill="1" applyBorder="1" applyAlignment="1">
      <alignment/>
    </xf>
    <xf numFmtId="0" fontId="2" fillId="2" borderId="9"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49" fontId="2" fillId="2" borderId="7" xfId="0" applyNumberFormat="1" applyFont="1" applyFill="1" applyBorder="1" applyAlignment="1">
      <alignment horizontal="center" vertical="top"/>
    </xf>
    <xf numFmtId="49" fontId="2" fillId="2" borderId="5" xfId="0" applyNumberFormat="1" applyFont="1" applyFill="1" applyBorder="1" applyAlignment="1">
      <alignment horizontal="center" vertical="top"/>
    </xf>
    <xf numFmtId="49" fontId="2" fillId="2" borderId="6" xfId="0" applyNumberFormat="1" applyFont="1" applyFill="1" applyBorder="1" applyAlignment="1">
      <alignment horizontal="center" vertical="top"/>
    </xf>
    <xf numFmtId="0" fontId="0" fillId="3" borderId="2" xfId="0" applyFill="1" applyBorder="1" applyAlignment="1">
      <alignment horizontal="left" vertical="top" wrapText="1"/>
    </xf>
    <xf numFmtId="0" fontId="0" fillId="3" borderId="2" xfId="0" applyFill="1" applyBorder="1" applyAlignment="1">
      <alignment/>
    </xf>
    <xf numFmtId="0" fontId="0" fillId="3" borderId="3" xfId="0" applyFill="1" applyBorder="1" applyAlignment="1">
      <alignment/>
    </xf>
    <xf numFmtId="0" fontId="0" fillId="3" borderId="5" xfId="0" applyFill="1" applyBorder="1" applyAlignment="1">
      <alignment horizontal="left" vertical="top" wrapText="1"/>
    </xf>
    <xf numFmtId="0" fontId="0" fillId="3" borderId="5" xfId="0" applyFill="1" applyBorder="1" applyAlignment="1">
      <alignment/>
    </xf>
    <xf numFmtId="0" fontId="0" fillId="3" borderId="6" xfId="0" applyFill="1" applyBorder="1" applyAlignment="1">
      <alignment/>
    </xf>
    <xf numFmtId="0" fontId="0" fillId="2" borderId="1" xfId="0" applyFill="1" applyBorder="1" applyAlignment="1">
      <alignment/>
    </xf>
    <xf numFmtId="0" fontId="0" fillId="2" borderId="5" xfId="0" applyFill="1" applyBorder="1" applyAlignment="1">
      <alignment/>
    </xf>
    <xf numFmtId="0" fontId="0" fillId="2" borderId="6" xfId="0" applyFill="1" applyBorder="1" applyAlignment="1">
      <alignment/>
    </xf>
    <xf numFmtId="0" fontId="3" fillId="3" borderId="9" xfId="0" applyFont="1" applyFill="1" applyBorder="1" applyAlignment="1">
      <alignment vertical="top" wrapText="1"/>
    </xf>
    <xf numFmtId="0" fontId="0" fillId="3" borderId="15" xfId="0" applyFill="1" applyBorder="1" applyAlignment="1">
      <alignment/>
    </xf>
    <xf numFmtId="0" fontId="0" fillId="3" borderId="12" xfId="0" applyFill="1" applyBorder="1" applyAlignment="1">
      <alignment/>
    </xf>
    <xf numFmtId="0" fontId="0" fillId="2" borderId="5" xfId="0" applyFill="1" applyBorder="1" applyAlignment="1">
      <alignment vertical="top" wrapText="1"/>
    </xf>
    <xf numFmtId="0" fontId="0" fillId="2" borderId="6" xfId="0" applyFill="1" applyBorder="1" applyAlignment="1">
      <alignment vertical="top" wrapText="1"/>
    </xf>
    <xf numFmtId="0" fontId="2" fillId="2" borderId="1" xfId="0" applyFont="1" applyFill="1" applyBorder="1" applyAlignment="1">
      <alignment horizontal="left" vertical="top"/>
    </xf>
    <xf numFmtId="0" fontId="2" fillId="2" borderId="7" xfId="0" applyFont="1" applyFill="1" applyBorder="1" applyAlignment="1">
      <alignment horizontal="left" vertical="top"/>
    </xf>
    <xf numFmtId="0" fontId="2" fillId="2" borderId="5" xfId="0" applyFont="1" applyFill="1" applyBorder="1" applyAlignment="1">
      <alignment horizontal="left" vertical="top"/>
    </xf>
    <xf numFmtId="0" fontId="2" fillId="2" borderId="6" xfId="0" applyFont="1" applyFill="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externalLink" Target="externalLinks/externalLink1.xml" /><Relationship Id="rId4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TR2.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ersonalInformation"/>
      <sheetName val="Computation"/>
      <sheetName val="Sch-Salary"/>
      <sheetName val="Sch-HouseProp"/>
      <sheetName val="Sch-CapitalGains"/>
      <sheetName val="Sch-OtherSources"/>
      <sheetName val="Sch-CurrentLossAdj"/>
      <sheetName val="Sch-BroughtForwardLossAdj"/>
      <sheetName val="Sch-CarryForwardLosses"/>
      <sheetName val="Sch-ChapVIA"/>
      <sheetName val="Sch-SPI"/>
      <sheetName val="Sch-SpecialRates"/>
      <sheetName val="Sch-EI-AIR"/>
      <sheetName val="Sch-IT"/>
      <sheetName val="Sch-TDS1"/>
      <sheetName val="Sch-TDS2"/>
      <sheetName val="ACKNOWLEDGEMENT"/>
      <sheetName val="Codes"/>
    </sheetNames>
    <sheetDataSet>
      <sheetData sheetId="18">
        <row r="3">
          <cell r="C3" t="str">
            <v>Govt-GOV</v>
          </cell>
        </row>
        <row r="4">
          <cell r="C4" t="str">
            <v>PSU-PSU</v>
          </cell>
        </row>
        <row r="5">
          <cell r="C5" t="str">
            <v>Others-OTH</v>
          </cell>
        </row>
        <row r="6">
          <cell r="C6" t="str">
            <v>Not Applicable-NA</v>
          </cell>
        </row>
        <row r="7">
          <cell r="C7" t="str">
            <v>Male-M</v>
          </cell>
        </row>
        <row r="18">
          <cell r="C18" t="str">
            <v>Non-Resident-NRI</v>
          </cell>
        </row>
        <row r="19">
          <cell r="C19" t="str">
            <v>Resident but Not Ordinarily Resident-NOR</v>
          </cell>
        </row>
        <row r="20">
          <cell r="C20" t="str">
            <v>ANDAMAN AND NICOBAR ISLANDS-01</v>
          </cell>
        </row>
        <row r="21">
          <cell r="C21" t="str">
            <v>ANDHRA PRADESH-02</v>
          </cell>
        </row>
        <row r="22">
          <cell r="C22" t="str">
            <v>ARUNACHAL PRADESH-03</v>
          </cell>
        </row>
        <row r="23">
          <cell r="C23" t="str">
            <v>ASSAM-04</v>
          </cell>
        </row>
        <row r="24">
          <cell r="C24" t="str">
            <v>BIHAR-05</v>
          </cell>
        </row>
        <row r="25">
          <cell r="C25" t="str">
            <v>CHANDIGARH-06</v>
          </cell>
        </row>
        <row r="26">
          <cell r="C26" t="str">
            <v>DADRA &amp; NAGAR HAVELI-07</v>
          </cell>
        </row>
        <row r="27">
          <cell r="C27" t="str">
            <v>DAMAN &amp; DIU-08</v>
          </cell>
        </row>
        <row r="28">
          <cell r="C28" t="str">
            <v>DELHI-09</v>
          </cell>
        </row>
        <row r="29">
          <cell r="C29" t="str">
            <v>GOA-10</v>
          </cell>
        </row>
        <row r="30">
          <cell r="C30" t="str">
            <v>GUJARAT-11</v>
          </cell>
        </row>
        <row r="31">
          <cell r="C31" t="str">
            <v>HARYANA-12</v>
          </cell>
        </row>
        <row r="32">
          <cell r="C32" t="str">
            <v>HIMACHAL PRADESH-13</v>
          </cell>
        </row>
        <row r="33">
          <cell r="C33" t="str">
            <v>JAMMU &amp; KASHMIR-14</v>
          </cell>
        </row>
        <row r="34">
          <cell r="C34" t="str">
            <v>KARNATAKA-15</v>
          </cell>
        </row>
        <row r="35">
          <cell r="C35" t="str">
            <v>KERALA-16</v>
          </cell>
        </row>
        <row r="36">
          <cell r="C36" t="str">
            <v>LAKHSWADEEP-17</v>
          </cell>
        </row>
        <row r="37">
          <cell r="C37" t="str">
            <v>MADHYA PRADESH-18</v>
          </cell>
        </row>
        <row r="38">
          <cell r="C38" t="str">
            <v>MAHARASHTRA-19</v>
          </cell>
        </row>
        <row r="39">
          <cell r="C39" t="str">
            <v>MANIPUR-20</v>
          </cell>
        </row>
        <row r="40">
          <cell r="C40" t="str">
            <v>MEGHALAYA-21</v>
          </cell>
        </row>
        <row r="41">
          <cell r="C41" t="str">
            <v>MIZORAM-22</v>
          </cell>
        </row>
        <row r="42">
          <cell r="C42" t="str">
            <v>NAGALAND-23</v>
          </cell>
        </row>
        <row r="43">
          <cell r="C43" t="str">
            <v>ORISSA-24</v>
          </cell>
        </row>
        <row r="44">
          <cell r="C44" t="str">
            <v>PONDICHERRY-25</v>
          </cell>
        </row>
        <row r="45">
          <cell r="C45" t="str">
            <v>PUNJAB-26</v>
          </cell>
        </row>
        <row r="46">
          <cell r="C46" t="str">
            <v>RAJASTHAN-27</v>
          </cell>
        </row>
        <row r="47">
          <cell r="C47" t="str">
            <v>SIKKIM-28</v>
          </cell>
        </row>
        <row r="48">
          <cell r="C48" t="str">
            <v>TAMILNADU-29</v>
          </cell>
        </row>
        <row r="49">
          <cell r="C49" t="str">
            <v>TRIPURA-30</v>
          </cell>
        </row>
        <row r="50">
          <cell r="C50" t="str">
            <v>UTTAR PRADESH-31</v>
          </cell>
        </row>
        <row r="51">
          <cell r="C51" t="str">
            <v>WEST BENGAL-32</v>
          </cell>
        </row>
        <row r="52">
          <cell r="C52" t="str">
            <v>CHHATISHGARH-33</v>
          </cell>
        </row>
        <row r="53">
          <cell r="C53" t="str">
            <v>UTTARANCHAL-34</v>
          </cell>
        </row>
        <row r="172">
          <cell r="C172" t="str">
            <v>100% deduction-1</v>
          </cell>
        </row>
        <row r="173">
          <cell r="C173" t="str">
            <v>50% deduction (approval required)-2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
  <dimension ref="A1:IV24"/>
  <sheetViews>
    <sheetView tabSelected="1" workbookViewId="0" topLeftCell="A1">
      <selection activeCell="A1" sqref="A1:H1"/>
    </sheetView>
  </sheetViews>
  <sheetFormatPr defaultColWidth="9.140625" defaultRowHeight="12.75" zeroHeight="1"/>
  <cols>
    <col min="1" max="1" width="3.57421875" style="0" customWidth="1"/>
    <col min="5" max="5" width="27.00390625" style="0" customWidth="1"/>
    <col min="9" max="16384" width="0" style="0" hidden="1" customWidth="1"/>
  </cols>
  <sheetData>
    <row r="1" spans="1:256" ht="16.5" customHeight="1">
      <c r="A1" s="189" t="s">
        <v>1394</v>
      </c>
      <c r="B1" s="190"/>
      <c r="C1" s="190"/>
      <c r="D1" s="190"/>
      <c r="E1" s="190"/>
      <c r="F1" s="190"/>
      <c r="G1" s="190"/>
      <c r="H1" s="191"/>
      <c r="I1" s="192" t="s">
        <v>1394</v>
      </c>
      <c r="J1" s="193"/>
      <c r="K1" s="193"/>
      <c r="L1" s="193"/>
      <c r="M1" s="193"/>
      <c r="N1" s="193"/>
      <c r="O1" s="193"/>
      <c r="P1" s="194"/>
      <c r="Q1" s="192" t="s">
        <v>1394</v>
      </c>
      <c r="R1" s="193"/>
      <c r="S1" s="193"/>
      <c r="T1" s="193"/>
      <c r="U1" s="193"/>
      <c r="V1" s="193"/>
      <c r="W1" s="193"/>
      <c r="X1" s="194"/>
      <c r="Y1" s="192" t="s">
        <v>1394</v>
      </c>
      <c r="Z1" s="193"/>
      <c r="AA1" s="193"/>
      <c r="AB1" s="193"/>
      <c r="AC1" s="193"/>
      <c r="AD1" s="193"/>
      <c r="AE1" s="193"/>
      <c r="AF1" s="194"/>
      <c r="AG1" s="192" t="s">
        <v>1394</v>
      </c>
      <c r="AH1" s="193"/>
      <c r="AI1" s="193"/>
      <c r="AJ1" s="193"/>
      <c r="AK1" s="193"/>
      <c r="AL1" s="193"/>
      <c r="AM1" s="193"/>
      <c r="AN1" s="194"/>
      <c r="AO1" s="192" t="s">
        <v>1394</v>
      </c>
      <c r="AP1" s="193"/>
      <c r="AQ1" s="193"/>
      <c r="AR1" s="193"/>
      <c r="AS1" s="193"/>
      <c r="AT1" s="193"/>
      <c r="AU1" s="193"/>
      <c r="AV1" s="194"/>
      <c r="AW1" s="192" t="s">
        <v>1394</v>
      </c>
      <c r="AX1" s="193"/>
      <c r="AY1" s="193"/>
      <c r="AZ1" s="193"/>
      <c r="BA1" s="193"/>
      <c r="BB1" s="193"/>
      <c r="BC1" s="193"/>
      <c r="BD1" s="194"/>
      <c r="BE1" s="192" t="s">
        <v>1394</v>
      </c>
      <c r="BF1" s="193"/>
      <c r="BG1" s="193"/>
      <c r="BH1" s="193"/>
      <c r="BI1" s="193"/>
      <c r="BJ1" s="193"/>
      <c r="BK1" s="193"/>
      <c r="BL1" s="194"/>
      <c r="BM1" s="192" t="s">
        <v>1394</v>
      </c>
      <c r="BN1" s="193"/>
      <c r="BO1" s="193"/>
      <c r="BP1" s="193"/>
      <c r="BQ1" s="193"/>
      <c r="BR1" s="193"/>
      <c r="BS1" s="193"/>
      <c r="BT1" s="194"/>
      <c r="BU1" s="192" t="s">
        <v>1394</v>
      </c>
      <c r="BV1" s="193"/>
      <c r="BW1" s="193"/>
      <c r="BX1" s="193"/>
      <c r="BY1" s="193"/>
      <c r="BZ1" s="193"/>
      <c r="CA1" s="193"/>
      <c r="CB1" s="194"/>
      <c r="CC1" s="192" t="s">
        <v>1394</v>
      </c>
      <c r="CD1" s="193"/>
      <c r="CE1" s="193"/>
      <c r="CF1" s="193"/>
      <c r="CG1" s="193"/>
      <c r="CH1" s="193"/>
      <c r="CI1" s="193"/>
      <c r="CJ1" s="194"/>
      <c r="CK1" s="192" t="s">
        <v>1394</v>
      </c>
      <c r="CL1" s="193"/>
      <c r="CM1" s="193"/>
      <c r="CN1" s="193"/>
      <c r="CO1" s="193"/>
      <c r="CP1" s="193"/>
      <c r="CQ1" s="193"/>
      <c r="CR1" s="194"/>
      <c r="CS1" s="192" t="s">
        <v>1394</v>
      </c>
      <c r="CT1" s="193"/>
      <c r="CU1" s="193"/>
      <c r="CV1" s="193"/>
      <c r="CW1" s="193"/>
      <c r="CX1" s="193"/>
      <c r="CY1" s="193"/>
      <c r="CZ1" s="194"/>
      <c r="DA1" s="192" t="s">
        <v>1394</v>
      </c>
      <c r="DB1" s="193"/>
      <c r="DC1" s="193"/>
      <c r="DD1" s="193"/>
      <c r="DE1" s="193"/>
      <c r="DF1" s="193"/>
      <c r="DG1" s="193"/>
      <c r="DH1" s="194"/>
      <c r="DI1" s="192" t="s">
        <v>1394</v>
      </c>
      <c r="DJ1" s="193"/>
      <c r="DK1" s="193"/>
      <c r="DL1" s="193"/>
      <c r="DM1" s="193"/>
      <c r="DN1" s="193"/>
      <c r="DO1" s="193"/>
      <c r="DP1" s="194"/>
      <c r="DQ1" s="192" t="s">
        <v>1394</v>
      </c>
      <c r="DR1" s="193"/>
      <c r="DS1" s="193"/>
      <c r="DT1" s="193"/>
      <c r="DU1" s="193"/>
      <c r="DV1" s="193"/>
      <c r="DW1" s="193"/>
      <c r="DX1" s="194"/>
      <c r="DY1" s="192" t="s">
        <v>1394</v>
      </c>
      <c r="DZ1" s="193"/>
      <c r="EA1" s="193"/>
      <c r="EB1" s="193"/>
      <c r="EC1" s="193"/>
      <c r="ED1" s="193"/>
      <c r="EE1" s="193"/>
      <c r="EF1" s="194"/>
      <c r="EG1" s="192" t="s">
        <v>1394</v>
      </c>
      <c r="EH1" s="193"/>
      <c r="EI1" s="193"/>
      <c r="EJ1" s="193"/>
      <c r="EK1" s="193"/>
      <c r="EL1" s="193"/>
      <c r="EM1" s="193"/>
      <c r="EN1" s="194"/>
      <c r="EO1" s="192" t="s">
        <v>1394</v>
      </c>
      <c r="EP1" s="193"/>
      <c r="EQ1" s="193"/>
      <c r="ER1" s="193"/>
      <c r="ES1" s="193"/>
      <c r="ET1" s="193"/>
      <c r="EU1" s="193"/>
      <c r="EV1" s="194"/>
      <c r="EW1" s="192" t="s">
        <v>1394</v>
      </c>
      <c r="EX1" s="193"/>
      <c r="EY1" s="193"/>
      <c r="EZ1" s="193"/>
      <c r="FA1" s="193"/>
      <c r="FB1" s="193"/>
      <c r="FC1" s="193"/>
      <c r="FD1" s="194"/>
      <c r="FE1" s="192" t="s">
        <v>1394</v>
      </c>
      <c r="FF1" s="193"/>
      <c r="FG1" s="193"/>
      <c r="FH1" s="193"/>
      <c r="FI1" s="193"/>
      <c r="FJ1" s="193"/>
      <c r="FK1" s="193"/>
      <c r="FL1" s="194"/>
      <c r="FM1" s="192" t="s">
        <v>1394</v>
      </c>
      <c r="FN1" s="193"/>
      <c r="FO1" s="193"/>
      <c r="FP1" s="193"/>
      <c r="FQ1" s="193"/>
      <c r="FR1" s="193"/>
      <c r="FS1" s="193"/>
      <c r="FT1" s="194"/>
      <c r="FU1" s="192" t="s">
        <v>1394</v>
      </c>
      <c r="FV1" s="193"/>
      <c r="FW1" s="193"/>
      <c r="FX1" s="193"/>
      <c r="FY1" s="193"/>
      <c r="FZ1" s="193"/>
      <c r="GA1" s="193"/>
      <c r="GB1" s="194"/>
      <c r="GC1" s="192" t="s">
        <v>1394</v>
      </c>
      <c r="GD1" s="193"/>
      <c r="GE1" s="193"/>
      <c r="GF1" s="193"/>
      <c r="GG1" s="193"/>
      <c r="GH1" s="193"/>
      <c r="GI1" s="193"/>
      <c r="GJ1" s="194"/>
      <c r="GK1" s="192" t="s">
        <v>1394</v>
      </c>
      <c r="GL1" s="193"/>
      <c r="GM1" s="193"/>
      <c r="GN1" s="193"/>
      <c r="GO1" s="193"/>
      <c r="GP1" s="193"/>
      <c r="GQ1" s="193"/>
      <c r="GR1" s="194"/>
      <c r="GS1" s="192" t="s">
        <v>1394</v>
      </c>
      <c r="GT1" s="193"/>
      <c r="GU1" s="193"/>
      <c r="GV1" s="193"/>
      <c r="GW1" s="193"/>
      <c r="GX1" s="193"/>
      <c r="GY1" s="193"/>
      <c r="GZ1" s="194"/>
      <c r="HA1" s="192" t="s">
        <v>1394</v>
      </c>
      <c r="HB1" s="193"/>
      <c r="HC1" s="193"/>
      <c r="HD1" s="193"/>
      <c r="HE1" s="193"/>
      <c r="HF1" s="193"/>
      <c r="HG1" s="193"/>
      <c r="HH1" s="194"/>
      <c r="HI1" s="192" t="s">
        <v>1394</v>
      </c>
      <c r="HJ1" s="193"/>
      <c r="HK1" s="193"/>
      <c r="HL1" s="193"/>
      <c r="HM1" s="193"/>
      <c r="HN1" s="193"/>
      <c r="HO1" s="193"/>
      <c r="HP1" s="194"/>
      <c r="HQ1" s="192" t="s">
        <v>1394</v>
      </c>
      <c r="HR1" s="193"/>
      <c r="HS1" s="193"/>
      <c r="HT1" s="193"/>
      <c r="HU1" s="193"/>
      <c r="HV1" s="193"/>
      <c r="HW1" s="193"/>
      <c r="HX1" s="194"/>
      <c r="HY1" s="192" t="s">
        <v>1394</v>
      </c>
      <c r="HZ1" s="193"/>
      <c r="IA1" s="193"/>
      <c r="IB1" s="193"/>
      <c r="IC1" s="193"/>
      <c r="ID1" s="193"/>
      <c r="IE1" s="193"/>
      <c r="IF1" s="194"/>
      <c r="IG1" s="192" t="s">
        <v>1394</v>
      </c>
      <c r="IH1" s="193"/>
      <c r="II1" s="193"/>
      <c r="IJ1" s="193"/>
      <c r="IK1" s="193"/>
      <c r="IL1" s="193"/>
      <c r="IM1" s="193"/>
      <c r="IN1" s="194"/>
      <c r="IO1" s="192" t="s">
        <v>1394</v>
      </c>
      <c r="IP1" s="193"/>
      <c r="IQ1" s="193"/>
      <c r="IR1" s="193"/>
      <c r="IS1" s="193"/>
      <c r="IT1" s="193"/>
      <c r="IU1" s="193"/>
      <c r="IV1" s="194"/>
    </row>
    <row r="2" spans="1:8" ht="12.75">
      <c r="A2" s="195" t="s">
        <v>1380</v>
      </c>
      <c r="B2" s="196"/>
      <c r="C2" s="196"/>
      <c r="D2" s="196"/>
      <c r="E2" s="196"/>
      <c r="F2" s="196"/>
      <c r="G2" s="196"/>
      <c r="H2" s="196"/>
    </row>
    <row r="3" spans="1:8" ht="12.75">
      <c r="A3" s="187" t="s">
        <v>1381</v>
      </c>
      <c r="B3" s="186"/>
      <c r="C3" s="186"/>
      <c r="D3" s="186"/>
      <c r="E3" s="186"/>
      <c r="F3" s="186"/>
      <c r="G3" s="186"/>
      <c r="H3" s="186"/>
    </row>
    <row r="4" spans="1:8" ht="32.25" customHeight="1">
      <c r="A4" s="13"/>
      <c r="B4" s="186" t="s">
        <v>1395</v>
      </c>
      <c r="C4" s="186"/>
      <c r="D4" s="186"/>
      <c r="E4" s="186"/>
      <c r="F4" s="186"/>
      <c r="G4" s="186"/>
      <c r="H4" s="186"/>
    </row>
    <row r="5" spans="1:8" ht="12.75">
      <c r="A5" s="187" t="s">
        <v>1382</v>
      </c>
      <c r="B5" s="188"/>
      <c r="C5" s="188"/>
      <c r="D5" s="188"/>
      <c r="E5" s="188"/>
      <c r="F5" s="188"/>
      <c r="G5" s="188"/>
      <c r="H5" s="188"/>
    </row>
    <row r="6" spans="1:8" ht="12.75">
      <c r="A6" s="13"/>
      <c r="B6" s="186" t="s">
        <v>1432</v>
      </c>
      <c r="C6" s="186"/>
      <c r="D6" s="186"/>
      <c r="E6" s="186"/>
      <c r="F6" s="186"/>
      <c r="G6" s="186"/>
      <c r="H6" s="186"/>
    </row>
    <row r="7" spans="1:8" ht="12.75">
      <c r="A7" s="187" t="s">
        <v>1383</v>
      </c>
      <c r="B7" s="188"/>
      <c r="C7" s="188"/>
      <c r="D7" s="188"/>
      <c r="E7" s="188"/>
      <c r="F7" s="188"/>
      <c r="G7" s="188"/>
      <c r="H7" s="188"/>
    </row>
    <row r="8" spans="1:8" ht="24" customHeight="1">
      <c r="A8" s="13"/>
      <c r="B8" s="186" t="s">
        <v>1396</v>
      </c>
      <c r="C8" s="186"/>
      <c r="D8" s="186"/>
      <c r="E8" s="186"/>
      <c r="F8" s="186"/>
      <c r="G8" s="186"/>
      <c r="H8" s="186"/>
    </row>
    <row r="9" spans="1:8" ht="12.75">
      <c r="A9" s="187" t="s">
        <v>1384</v>
      </c>
      <c r="B9" s="188"/>
      <c r="C9" s="188"/>
      <c r="D9" s="188"/>
      <c r="E9" s="188"/>
      <c r="F9" s="188"/>
      <c r="G9" s="188"/>
      <c r="H9" s="188"/>
    </row>
    <row r="10" spans="1:8" ht="33.75" customHeight="1">
      <c r="A10" s="13"/>
      <c r="B10" s="186" t="s">
        <v>1397</v>
      </c>
      <c r="C10" s="186"/>
      <c r="D10" s="186"/>
      <c r="E10" s="186"/>
      <c r="F10" s="186"/>
      <c r="G10" s="186"/>
      <c r="H10" s="186"/>
    </row>
    <row r="11" spans="1:8" ht="12.75">
      <c r="A11" s="187" t="s">
        <v>1385</v>
      </c>
      <c r="B11" s="188"/>
      <c r="C11" s="188"/>
      <c r="D11" s="188"/>
      <c r="E11" s="188"/>
      <c r="F11" s="188"/>
      <c r="G11" s="188"/>
      <c r="H11" s="188"/>
    </row>
    <row r="12" spans="1:8" ht="12.75">
      <c r="A12" s="13"/>
      <c r="B12" s="186" t="s">
        <v>1386</v>
      </c>
      <c r="C12" s="186"/>
      <c r="D12" s="186"/>
      <c r="E12" s="186"/>
      <c r="F12" s="186"/>
      <c r="G12" s="186"/>
      <c r="H12" s="186"/>
    </row>
    <row r="13" spans="1:8" ht="12.75">
      <c r="A13" s="13"/>
      <c r="B13" s="186" t="s">
        <v>1387</v>
      </c>
      <c r="C13" s="186"/>
      <c r="D13" s="186"/>
      <c r="E13" s="186"/>
      <c r="F13" s="186"/>
      <c r="G13" s="186"/>
      <c r="H13" s="186"/>
    </row>
    <row r="14" spans="1:8" ht="12.75">
      <c r="A14" s="13"/>
      <c r="B14" s="186" t="s">
        <v>1388</v>
      </c>
      <c r="C14" s="186"/>
      <c r="D14" s="186"/>
      <c r="E14" s="186"/>
      <c r="F14" s="186"/>
      <c r="G14" s="186"/>
      <c r="H14" s="186"/>
    </row>
    <row r="15" spans="1:8" ht="22.5" customHeight="1">
      <c r="A15" s="13"/>
      <c r="B15" s="186" t="s">
        <v>1399</v>
      </c>
      <c r="C15" s="186"/>
      <c r="D15" s="186"/>
      <c r="E15" s="186"/>
      <c r="F15" s="186"/>
      <c r="G15" s="186"/>
      <c r="H15" s="186"/>
    </row>
    <row r="16" spans="1:8" ht="12.75">
      <c r="A16" s="13"/>
      <c r="B16" s="186" t="s">
        <v>1389</v>
      </c>
      <c r="C16" s="186"/>
      <c r="D16" s="186"/>
      <c r="E16" s="186"/>
      <c r="F16" s="186"/>
      <c r="G16" s="186"/>
      <c r="H16" s="186"/>
    </row>
    <row r="17" spans="1:8" ht="34.5" customHeight="1">
      <c r="A17" s="13"/>
      <c r="B17" s="186" t="s">
        <v>1398</v>
      </c>
      <c r="C17" s="186"/>
      <c r="D17" s="186"/>
      <c r="E17" s="186"/>
      <c r="F17" s="186"/>
      <c r="G17" s="186"/>
      <c r="H17" s="186"/>
    </row>
    <row r="18" spans="1:8" ht="12.75">
      <c r="A18" s="187" t="s">
        <v>1390</v>
      </c>
      <c r="B18" s="188"/>
      <c r="C18" s="188"/>
      <c r="D18" s="188"/>
      <c r="E18" s="188"/>
      <c r="F18" s="188"/>
      <c r="G18" s="188"/>
      <c r="H18" s="188"/>
    </row>
    <row r="19" spans="1:8" ht="23.25" customHeight="1">
      <c r="A19" s="13"/>
      <c r="B19" s="186" t="s">
        <v>1434</v>
      </c>
      <c r="C19" s="186"/>
      <c r="D19" s="186"/>
      <c r="E19" s="186"/>
      <c r="F19" s="186"/>
      <c r="G19" s="186"/>
      <c r="H19" s="186"/>
    </row>
    <row r="20" spans="1:8" ht="12.75">
      <c r="A20" s="187" t="s">
        <v>1391</v>
      </c>
      <c r="B20" s="188"/>
      <c r="C20" s="188"/>
      <c r="D20" s="188"/>
      <c r="E20" s="188"/>
      <c r="F20" s="188"/>
      <c r="G20" s="188"/>
      <c r="H20" s="188"/>
    </row>
    <row r="21" spans="1:8" ht="12.75">
      <c r="A21" s="13"/>
      <c r="B21" s="186" t="s">
        <v>1392</v>
      </c>
      <c r="C21" s="186"/>
      <c r="D21" s="186"/>
      <c r="E21" s="186"/>
      <c r="F21" s="186"/>
      <c r="G21" s="186"/>
      <c r="H21" s="186"/>
    </row>
    <row r="22" spans="1:8" ht="12.75">
      <c r="A22" s="187" t="s">
        <v>1393</v>
      </c>
      <c r="B22" s="188"/>
      <c r="C22" s="188"/>
      <c r="D22" s="188"/>
      <c r="E22" s="188"/>
      <c r="F22" s="188"/>
      <c r="G22" s="188"/>
      <c r="H22" s="188"/>
    </row>
    <row r="23" spans="1:8" ht="25.5" customHeight="1">
      <c r="A23" s="13"/>
      <c r="B23" s="186" t="s">
        <v>1435</v>
      </c>
      <c r="C23" s="186"/>
      <c r="D23" s="186"/>
      <c r="E23" s="186"/>
      <c r="F23" s="186"/>
      <c r="G23" s="186"/>
      <c r="H23" s="186"/>
    </row>
    <row r="24" spans="2:8" ht="12.75" hidden="1">
      <c r="B24" s="13"/>
      <c r="C24" s="13"/>
      <c r="D24" s="13"/>
      <c r="E24" s="13"/>
      <c r="F24" s="13"/>
      <c r="G24" s="13"/>
      <c r="H24" s="13"/>
    </row>
    <row r="25" ht="12.75" hidden="1"/>
    <row r="26" ht="12.75" hidden="1"/>
    <row r="27" ht="12.75" hidden="1"/>
    <row r="28" ht="12.75" hidden="1"/>
    <row r="29" ht="12.75" hidden="1"/>
    <row r="30" ht="12.75" hidden="1"/>
    <row r="31" ht="12.75" hidden="1"/>
  </sheetData>
  <sheetProtection sheet="1" objects="1" scenarios="1"/>
  <mergeCells count="54">
    <mergeCell ref="B23:H23"/>
    <mergeCell ref="B10:H10"/>
    <mergeCell ref="B17:H17"/>
    <mergeCell ref="B13:H13"/>
    <mergeCell ref="B14:H14"/>
    <mergeCell ref="B15:H15"/>
    <mergeCell ref="B16:H16"/>
    <mergeCell ref="A20:H20"/>
    <mergeCell ref="B21:H21"/>
    <mergeCell ref="A22:H22"/>
    <mergeCell ref="A2:H2"/>
    <mergeCell ref="A3:H3"/>
    <mergeCell ref="B4:H4"/>
    <mergeCell ref="B8:H8"/>
    <mergeCell ref="A5:H5"/>
    <mergeCell ref="B6:H6"/>
    <mergeCell ref="A7:H7"/>
    <mergeCell ref="HQ1:HX1"/>
    <mergeCell ref="HY1:IF1"/>
    <mergeCell ref="IG1:IN1"/>
    <mergeCell ref="IO1:IV1"/>
    <mergeCell ref="GK1:GR1"/>
    <mergeCell ref="GS1:GZ1"/>
    <mergeCell ref="HA1:HH1"/>
    <mergeCell ref="HI1:HP1"/>
    <mergeCell ref="FE1:FL1"/>
    <mergeCell ref="FM1:FT1"/>
    <mergeCell ref="FU1:GB1"/>
    <mergeCell ref="GC1:GJ1"/>
    <mergeCell ref="DY1:EF1"/>
    <mergeCell ref="EG1:EN1"/>
    <mergeCell ref="EO1:EV1"/>
    <mergeCell ref="EW1:FD1"/>
    <mergeCell ref="CS1:CZ1"/>
    <mergeCell ref="DA1:DH1"/>
    <mergeCell ref="DI1:DP1"/>
    <mergeCell ref="DQ1:DX1"/>
    <mergeCell ref="BM1:BT1"/>
    <mergeCell ref="BU1:CB1"/>
    <mergeCell ref="CC1:CJ1"/>
    <mergeCell ref="CK1:CR1"/>
    <mergeCell ref="AG1:AN1"/>
    <mergeCell ref="AO1:AV1"/>
    <mergeCell ref="AW1:BD1"/>
    <mergeCell ref="BE1:BL1"/>
    <mergeCell ref="A1:H1"/>
    <mergeCell ref="I1:P1"/>
    <mergeCell ref="Q1:X1"/>
    <mergeCell ref="Y1:AF1"/>
    <mergeCell ref="B19:H19"/>
    <mergeCell ref="A9:H9"/>
    <mergeCell ref="A11:H11"/>
    <mergeCell ref="B12:H12"/>
    <mergeCell ref="A18:H18"/>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1"/>
  <dimension ref="A1:I73"/>
  <sheetViews>
    <sheetView workbookViewId="0" topLeftCell="A1">
      <selection activeCell="A1" sqref="A1:I1"/>
    </sheetView>
  </sheetViews>
  <sheetFormatPr defaultColWidth="9.140625" defaultRowHeight="12.75" zeroHeight="1"/>
  <cols>
    <col min="1" max="1" width="3.57421875" style="0" customWidth="1"/>
    <col min="2" max="2" width="3.140625" style="0" customWidth="1"/>
    <col min="3" max="3" width="3.00390625" style="0" customWidth="1"/>
    <col min="4" max="4" width="31.57421875" style="0" customWidth="1"/>
    <col min="5" max="5" width="11.7109375" style="0" customWidth="1"/>
    <col min="6" max="6" width="6.28125" style="0" customWidth="1"/>
    <col min="7" max="7" width="12.7109375" style="0" customWidth="1"/>
    <col min="8" max="8" width="5.7109375" style="0" customWidth="1"/>
    <col min="9" max="9" width="12.8515625" style="0" customWidth="1"/>
    <col min="10" max="16384" width="9.140625" style="0" hidden="1" customWidth="1"/>
  </cols>
  <sheetData>
    <row r="1" spans="1:9" ht="12.75">
      <c r="A1" s="203" t="s">
        <v>1042</v>
      </c>
      <c r="B1" s="216"/>
      <c r="C1" s="216"/>
      <c r="D1" s="216"/>
      <c r="E1" s="216"/>
      <c r="F1" s="216"/>
      <c r="G1" s="216"/>
      <c r="H1" s="216"/>
      <c r="I1" s="216"/>
    </row>
    <row r="2" spans="1:9" ht="12.75">
      <c r="A2" s="29" t="s">
        <v>117</v>
      </c>
      <c r="B2" s="203" t="s">
        <v>1043</v>
      </c>
      <c r="C2" s="216"/>
      <c r="D2" s="216"/>
      <c r="E2" s="216"/>
      <c r="F2" s="216"/>
      <c r="G2" s="216"/>
      <c r="H2" s="216"/>
      <c r="I2" s="216"/>
    </row>
    <row r="3" spans="1:9" ht="21.75" customHeight="1">
      <c r="A3" s="9"/>
      <c r="B3" s="9" t="s">
        <v>78</v>
      </c>
      <c r="C3" s="197" t="s">
        <v>1347</v>
      </c>
      <c r="D3" s="197"/>
      <c r="E3" s="197"/>
      <c r="F3" s="216"/>
      <c r="G3" s="216"/>
      <c r="H3" s="135" t="s">
        <v>213</v>
      </c>
      <c r="I3" s="139">
        <f>IF(SUM('PartA-P&amp;L'!I111)&lt;&gt;0,SUM('PartA-P&amp;L'!I111),SUM('PartA-P&amp;L'!I95))</f>
        <v>0</v>
      </c>
    </row>
    <row r="4" spans="1:9" ht="20.25" customHeight="1">
      <c r="A4" s="9"/>
      <c r="B4" s="9" t="s">
        <v>79</v>
      </c>
      <c r="C4" s="197" t="s">
        <v>1044</v>
      </c>
      <c r="D4" s="197"/>
      <c r="E4" s="197"/>
      <c r="F4" s="9" t="s">
        <v>79</v>
      </c>
      <c r="G4" s="45"/>
      <c r="H4" s="231"/>
      <c r="I4" s="269"/>
    </row>
    <row r="5" spans="1:9" ht="21" customHeight="1">
      <c r="A5" s="9"/>
      <c r="B5" s="9" t="s">
        <v>138</v>
      </c>
      <c r="C5" s="197" t="s">
        <v>1045</v>
      </c>
      <c r="D5" s="197"/>
      <c r="E5" s="197"/>
      <c r="F5" s="9" t="s">
        <v>138</v>
      </c>
      <c r="G5" s="45"/>
      <c r="H5" s="270"/>
      <c r="I5" s="271"/>
    </row>
    <row r="6" spans="1:9" ht="36" customHeight="1">
      <c r="A6" s="9"/>
      <c r="B6" s="9" t="s">
        <v>141</v>
      </c>
      <c r="C6" s="250" t="s">
        <v>1522</v>
      </c>
      <c r="D6" s="285"/>
      <c r="E6" s="285"/>
      <c r="F6" s="71" t="s">
        <v>141</v>
      </c>
      <c r="G6" s="112"/>
      <c r="H6" s="272"/>
      <c r="I6" s="273"/>
    </row>
    <row r="7" spans="1:9" ht="15.75" customHeight="1">
      <c r="A7" s="9"/>
      <c r="B7" s="9" t="s">
        <v>207</v>
      </c>
      <c r="C7" s="197" t="s">
        <v>1093</v>
      </c>
      <c r="D7" s="197"/>
      <c r="E7" s="197"/>
      <c r="F7" s="216"/>
      <c r="G7" s="216"/>
      <c r="H7" s="216"/>
      <c r="I7" s="216"/>
    </row>
    <row r="8" spans="1:9" ht="14.25" customHeight="1">
      <c r="A8" s="9"/>
      <c r="B8" s="9"/>
      <c r="C8" s="70" t="s">
        <v>88</v>
      </c>
      <c r="D8" s="252" t="s">
        <v>1046</v>
      </c>
      <c r="E8" s="252"/>
      <c r="F8" s="70" t="s">
        <v>466</v>
      </c>
      <c r="G8" s="102"/>
      <c r="H8" s="281"/>
      <c r="I8" s="282"/>
    </row>
    <row r="9" spans="1:9" ht="12.75">
      <c r="A9" s="9"/>
      <c r="B9" s="9"/>
      <c r="C9" s="9" t="s">
        <v>93</v>
      </c>
      <c r="D9" s="197" t="s">
        <v>1047</v>
      </c>
      <c r="E9" s="197"/>
      <c r="F9" s="9" t="s">
        <v>467</v>
      </c>
      <c r="G9" s="45"/>
      <c r="H9" s="281"/>
      <c r="I9" s="282"/>
    </row>
    <row r="10" spans="1:9" ht="12.75">
      <c r="A10" s="9"/>
      <c r="B10" s="9"/>
      <c r="C10" s="9" t="s">
        <v>102</v>
      </c>
      <c r="D10" s="197" t="s">
        <v>1048</v>
      </c>
      <c r="E10" s="197"/>
      <c r="F10" s="9" t="s">
        <v>468</v>
      </c>
      <c r="G10" s="45"/>
      <c r="H10" s="281"/>
      <c r="I10" s="282"/>
    </row>
    <row r="11" spans="1:9" ht="12.75">
      <c r="A11" s="9"/>
      <c r="B11" s="9"/>
      <c r="C11" s="9" t="s">
        <v>161</v>
      </c>
      <c r="D11" s="197" t="s">
        <v>1049</v>
      </c>
      <c r="E11" s="197"/>
      <c r="F11" s="9" t="s">
        <v>469</v>
      </c>
      <c r="G11" s="139">
        <f>SUM(G8+G9+G10)</f>
        <v>0</v>
      </c>
      <c r="H11" s="283"/>
      <c r="I11" s="284"/>
    </row>
    <row r="12" spans="1:9" ht="12.75">
      <c r="A12" s="9"/>
      <c r="B12" s="9" t="s">
        <v>261</v>
      </c>
      <c r="C12" s="197" t="s">
        <v>1050</v>
      </c>
      <c r="D12" s="197"/>
      <c r="E12" s="197"/>
      <c r="F12" s="197"/>
      <c r="G12" s="197"/>
      <c r="H12" s="135" t="s">
        <v>754</v>
      </c>
      <c r="I12" s="46">
        <f>I3-G4-G5-G6-G11</f>
        <v>0</v>
      </c>
    </row>
    <row r="13" spans="1:9" ht="22.5" customHeight="1">
      <c r="A13" s="9"/>
      <c r="B13" s="9" t="s">
        <v>262</v>
      </c>
      <c r="C13" s="197" t="s">
        <v>1523</v>
      </c>
      <c r="D13" s="216"/>
      <c r="E13" s="216"/>
      <c r="F13" s="36" t="s">
        <v>755</v>
      </c>
      <c r="G13" s="45"/>
      <c r="H13" s="197"/>
      <c r="I13" s="197"/>
    </row>
    <row r="14" spans="1:9" ht="21" customHeight="1">
      <c r="A14" s="9"/>
      <c r="B14" s="9" t="s">
        <v>263</v>
      </c>
      <c r="C14" s="197" t="s">
        <v>1051</v>
      </c>
      <c r="D14" s="197"/>
      <c r="E14" s="197"/>
      <c r="F14" s="36" t="s">
        <v>756</v>
      </c>
      <c r="G14" s="45"/>
      <c r="H14" s="197"/>
      <c r="I14" s="197"/>
    </row>
    <row r="15" spans="1:9" ht="14.25" customHeight="1">
      <c r="A15" s="9"/>
      <c r="B15" s="9" t="s">
        <v>281</v>
      </c>
      <c r="C15" s="197" t="s">
        <v>1052</v>
      </c>
      <c r="D15" s="197"/>
      <c r="E15" s="197"/>
      <c r="F15" s="135" t="s">
        <v>282</v>
      </c>
      <c r="G15" s="46">
        <f>SUM(G13:G14)</f>
        <v>0</v>
      </c>
      <c r="H15" s="216"/>
      <c r="I15" s="216"/>
    </row>
    <row r="16" spans="1:9" ht="14.25" customHeight="1">
      <c r="A16" s="9"/>
      <c r="B16" s="9" t="s">
        <v>277</v>
      </c>
      <c r="C16" s="197" t="s">
        <v>1053</v>
      </c>
      <c r="D16" s="197"/>
      <c r="E16" s="197"/>
      <c r="F16" s="197"/>
      <c r="G16" s="197"/>
      <c r="H16" s="135" t="s">
        <v>283</v>
      </c>
      <c r="I16" s="46">
        <f>I12+G15</f>
        <v>0</v>
      </c>
    </row>
    <row r="17" spans="1:9" ht="15" customHeight="1">
      <c r="A17" s="9"/>
      <c r="B17" s="9" t="s">
        <v>278</v>
      </c>
      <c r="C17" s="197" t="s">
        <v>1054</v>
      </c>
      <c r="D17" s="197"/>
      <c r="E17" s="197"/>
      <c r="F17" s="216"/>
      <c r="G17" s="216"/>
      <c r="H17" s="135" t="s">
        <v>284</v>
      </c>
      <c r="I17" s="139">
        <f>'PartA-P&amp;L'!I94</f>
        <v>0</v>
      </c>
    </row>
    <row r="18" spans="1:9" ht="13.5" customHeight="1">
      <c r="A18" s="9"/>
      <c r="B18" s="9" t="s">
        <v>279</v>
      </c>
      <c r="C18" s="197" t="s">
        <v>1055</v>
      </c>
      <c r="D18" s="197"/>
      <c r="E18" s="197"/>
      <c r="F18" s="197"/>
      <c r="G18" s="197"/>
      <c r="H18" s="197"/>
      <c r="I18" s="197"/>
    </row>
    <row r="19" spans="1:9" ht="24" customHeight="1">
      <c r="A19" s="9"/>
      <c r="B19" s="9"/>
      <c r="C19" s="8" t="s">
        <v>89</v>
      </c>
      <c r="D19" s="197" t="s">
        <v>1056</v>
      </c>
      <c r="E19" s="197"/>
      <c r="F19" s="9" t="s">
        <v>1089</v>
      </c>
      <c r="G19" s="139">
        <f>'Sch-Depreciation'!I19</f>
        <v>0</v>
      </c>
      <c r="H19" s="197"/>
      <c r="I19" s="197"/>
    </row>
    <row r="20" spans="1:9" ht="34.5" customHeight="1">
      <c r="A20" s="9"/>
      <c r="B20" s="9"/>
      <c r="C20" s="9" t="s">
        <v>90</v>
      </c>
      <c r="D20" s="197" t="s">
        <v>1133</v>
      </c>
      <c r="E20" s="197"/>
      <c r="F20" s="9" t="s">
        <v>1090</v>
      </c>
      <c r="G20" s="45"/>
      <c r="H20" s="197"/>
      <c r="I20" s="197"/>
    </row>
    <row r="21" spans="1:9" ht="12.75">
      <c r="A21" s="9"/>
      <c r="B21" s="9"/>
      <c r="C21" s="9" t="s">
        <v>91</v>
      </c>
      <c r="D21" s="197" t="s">
        <v>1057</v>
      </c>
      <c r="E21" s="197"/>
      <c r="F21" s="197"/>
      <c r="G21" s="197"/>
      <c r="H21" s="9" t="s">
        <v>1091</v>
      </c>
      <c r="I21" s="46">
        <f>SUM(G19:G20)</f>
        <v>0</v>
      </c>
    </row>
    <row r="22" spans="1:9" ht="15" customHeight="1">
      <c r="A22" s="9"/>
      <c r="B22" s="9" t="s">
        <v>280</v>
      </c>
      <c r="C22" s="197" t="s">
        <v>1058</v>
      </c>
      <c r="D22" s="197"/>
      <c r="E22" s="197"/>
      <c r="F22" s="216"/>
      <c r="G22" s="216"/>
      <c r="H22" s="135" t="s">
        <v>286</v>
      </c>
      <c r="I22" s="46">
        <f>SUM(I16+I17-I21)</f>
        <v>0</v>
      </c>
    </row>
    <row r="23" spans="1:9" ht="22.5" customHeight="1">
      <c r="A23" s="9"/>
      <c r="B23" s="9" t="s">
        <v>301</v>
      </c>
      <c r="C23" s="197" t="s">
        <v>1524</v>
      </c>
      <c r="D23" s="197"/>
      <c r="E23" s="197"/>
      <c r="F23" s="9" t="s">
        <v>301</v>
      </c>
      <c r="G23" s="139">
        <f>'PartA-OthInfo'!I33</f>
        <v>0</v>
      </c>
      <c r="H23" s="239"/>
      <c r="I23" s="240"/>
    </row>
    <row r="24" spans="1:9" ht="24" customHeight="1">
      <c r="A24" s="9"/>
      <c r="B24" s="9" t="s">
        <v>302</v>
      </c>
      <c r="C24" s="197" t="s">
        <v>1525</v>
      </c>
      <c r="D24" s="197"/>
      <c r="E24" s="197"/>
      <c r="F24" s="9" t="s">
        <v>302</v>
      </c>
      <c r="G24" s="139">
        <f>'PartA-OthInfo'!I43</f>
        <v>0</v>
      </c>
      <c r="H24" s="175"/>
      <c r="I24" s="241"/>
    </row>
    <row r="25" spans="1:9" ht="26.25" customHeight="1">
      <c r="A25" s="9"/>
      <c r="B25" s="9" t="s">
        <v>313</v>
      </c>
      <c r="C25" s="197" t="s">
        <v>1526</v>
      </c>
      <c r="D25" s="197"/>
      <c r="E25" s="197"/>
      <c r="F25" s="9" t="s">
        <v>313</v>
      </c>
      <c r="G25" s="139">
        <f>'PartA-OthInfo'!I52</f>
        <v>0</v>
      </c>
      <c r="H25" s="175"/>
      <c r="I25" s="241"/>
    </row>
    <row r="26" spans="1:9" ht="25.5" customHeight="1">
      <c r="A26" s="9"/>
      <c r="B26" s="9" t="s">
        <v>369</v>
      </c>
      <c r="C26" s="197" t="s">
        <v>1527</v>
      </c>
      <c r="D26" s="197"/>
      <c r="E26" s="197"/>
      <c r="F26" s="9" t="s">
        <v>369</v>
      </c>
      <c r="G26" s="139">
        <f>'PartA-OthInfo'!I60</f>
        <v>0</v>
      </c>
      <c r="H26" s="175"/>
      <c r="I26" s="241"/>
    </row>
    <row r="27" spans="1:9" ht="33" customHeight="1">
      <c r="A27" s="9"/>
      <c r="B27" s="9" t="s">
        <v>370</v>
      </c>
      <c r="C27" s="197" t="s">
        <v>1528</v>
      </c>
      <c r="D27" s="197"/>
      <c r="E27" s="197"/>
      <c r="F27" s="9" t="s">
        <v>370</v>
      </c>
      <c r="G27" s="139">
        <f>'PartA-OthInfo'!I76</f>
        <v>0</v>
      </c>
      <c r="H27" s="175"/>
      <c r="I27" s="241"/>
    </row>
    <row r="28" spans="1:9" ht="33" customHeight="1">
      <c r="A28" s="9"/>
      <c r="B28" s="9" t="s">
        <v>371</v>
      </c>
      <c r="C28" s="169" t="s">
        <v>674</v>
      </c>
      <c r="D28" s="169"/>
      <c r="E28" s="169"/>
      <c r="F28" s="9" t="s">
        <v>371</v>
      </c>
      <c r="G28" s="45"/>
      <c r="H28" s="175"/>
      <c r="I28" s="241"/>
    </row>
    <row r="29" spans="1:9" ht="12.75">
      <c r="A29" s="9"/>
      <c r="B29" s="9" t="s">
        <v>372</v>
      </c>
      <c r="C29" s="197" t="s">
        <v>1059</v>
      </c>
      <c r="D29" s="197"/>
      <c r="E29" s="197"/>
      <c r="F29" s="9" t="s">
        <v>372</v>
      </c>
      <c r="G29" s="45"/>
      <c r="H29" s="175"/>
      <c r="I29" s="241"/>
    </row>
    <row r="30" spans="1:9" ht="21" customHeight="1">
      <c r="A30" s="9"/>
      <c r="B30" s="9" t="s">
        <v>373</v>
      </c>
      <c r="C30" s="197" t="s">
        <v>1061</v>
      </c>
      <c r="D30" s="197"/>
      <c r="E30" s="197"/>
      <c r="F30" s="9" t="s">
        <v>373</v>
      </c>
      <c r="G30" s="45"/>
      <c r="H30" s="175"/>
      <c r="I30" s="241"/>
    </row>
    <row r="31" spans="1:9" ht="24" customHeight="1">
      <c r="A31" s="9"/>
      <c r="B31" s="9" t="s">
        <v>374</v>
      </c>
      <c r="C31" s="197" t="s">
        <v>1062</v>
      </c>
      <c r="D31" s="197"/>
      <c r="E31" s="197"/>
      <c r="F31" s="9" t="s">
        <v>374</v>
      </c>
      <c r="G31" s="45"/>
      <c r="H31" s="175"/>
      <c r="I31" s="241"/>
    </row>
    <row r="32" spans="1:9" ht="45" customHeight="1">
      <c r="A32" s="9"/>
      <c r="B32" s="9" t="s">
        <v>375</v>
      </c>
      <c r="C32" s="197" t="s">
        <v>1134</v>
      </c>
      <c r="D32" s="197"/>
      <c r="E32" s="197"/>
      <c r="F32" s="9" t="s">
        <v>375</v>
      </c>
      <c r="G32" s="45"/>
      <c r="H32" s="242"/>
      <c r="I32" s="243"/>
    </row>
    <row r="33" spans="1:9" ht="12.75">
      <c r="A33" s="9"/>
      <c r="B33" s="9" t="s">
        <v>376</v>
      </c>
      <c r="C33" s="199" t="s">
        <v>1529</v>
      </c>
      <c r="D33" s="166"/>
      <c r="E33" s="166"/>
      <c r="F33" s="200"/>
      <c r="G33" s="201"/>
      <c r="H33" s="9" t="s">
        <v>376</v>
      </c>
      <c r="I33" s="46">
        <f>SUM(G23:G32)</f>
        <v>0</v>
      </c>
    </row>
    <row r="34" spans="1:9" ht="12.75">
      <c r="A34" s="9"/>
      <c r="B34" s="9" t="s">
        <v>377</v>
      </c>
      <c r="C34" s="197" t="s">
        <v>1063</v>
      </c>
      <c r="D34" s="197"/>
      <c r="E34" s="197"/>
      <c r="F34" s="9" t="s">
        <v>377</v>
      </c>
      <c r="G34" s="45"/>
      <c r="H34" s="286"/>
      <c r="I34" s="287"/>
    </row>
    <row r="35" spans="1:9" ht="30.75" customHeight="1">
      <c r="A35" s="9"/>
      <c r="B35" s="9" t="s">
        <v>378</v>
      </c>
      <c r="C35" s="169" t="s">
        <v>675</v>
      </c>
      <c r="D35" s="170"/>
      <c r="E35" s="170"/>
      <c r="F35" s="9" t="s">
        <v>378</v>
      </c>
      <c r="G35" s="139">
        <f>'Sch-ESR'!E10</f>
        <v>0</v>
      </c>
      <c r="H35" s="288"/>
      <c r="I35" s="289"/>
    </row>
    <row r="36" spans="1:9" ht="31.5" customHeight="1">
      <c r="A36" s="9"/>
      <c r="B36" s="9" t="s">
        <v>379</v>
      </c>
      <c r="C36" s="169" t="s">
        <v>676</v>
      </c>
      <c r="D36" s="170"/>
      <c r="E36" s="170"/>
      <c r="F36" s="9" t="s">
        <v>379</v>
      </c>
      <c r="G36" s="139">
        <f>'PartA-OthInfo'!I53</f>
        <v>0</v>
      </c>
      <c r="H36" s="288"/>
      <c r="I36" s="289"/>
    </row>
    <row r="37" spans="1:9" ht="33" customHeight="1">
      <c r="A37" s="9"/>
      <c r="B37" s="9" t="s">
        <v>380</v>
      </c>
      <c r="C37" s="278" t="s">
        <v>677</v>
      </c>
      <c r="D37" s="279"/>
      <c r="E37" s="279"/>
      <c r="F37" s="71" t="s">
        <v>380</v>
      </c>
      <c r="G37" s="154">
        <f>'PartA-OthInfo'!I68</f>
        <v>0</v>
      </c>
      <c r="H37" s="290"/>
      <c r="I37" s="291"/>
    </row>
    <row r="38" spans="1:9" ht="14.25" customHeight="1">
      <c r="A38" s="9"/>
      <c r="B38" s="9" t="s">
        <v>381</v>
      </c>
      <c r="C38" s="197" t="s">
        <v>678</v>
      </c>
      <c r="D38" s="197"/>
      <c r="E38" s="197"/>
      <c r="F38" s="216"/>
      <c r="G38" s="216"/>
      <c r="H38" s="216"/>
      <c r="I38" s="216"/>
    </row>
    <row r="39" spans="1:9" ht="14.25" customHeight="1">
      <c r="A39" s="9"/>
      <c r="B39" s="9"/>
      <c r="C39" s="72" t="s">
        <v>88</v>
      </c>
      <c r="D39" s="280" t="s">
        <v>681</v>
      </c>
      <c r="E39" s="280"/>
      <c r="F39" s="70" t="s">
        <v>682</v>
      </c>
      <c r="G39" s="102"/>
      <c r="H39" s="231"/>
      <c r="I39" s="269"/>
    </row>
    <row r="40" spans="1:9" ht="14.25" customHeight="1">
      <c r="A40" s="9"/>
      <c r="B40" s="9"/>
      <c r="C40" s="17" t="s">
        <v>93</v>
      </c>
      <c r="D40" s="197" t="s">
        <v>679</v>
      </c>
      <c r="E40" s="197"/>
      <c r="F40" s="9" t="s">
        <v>683</v>
      </c>
      <c r="G40" s="45"/>
      <c r="H40" s="270"/>
      <c r="I40" s="271"/>
    </row>
    <row r="41" spans="1:9" ht="14.25" customHeight="1">
      <c r="A41" s="9"/>
      <c r="B41" s="9"/>
      <c r="C41" s="17" t="s">
        <v>102</v>
      </c>
      <c r="D41" s="169" t="s">
        <v>680</v>
      </c>
      <c r="E41" s="169"/>
      <c r="F41" s="9" t="s">
        <v>684</v>
      </c>
      <c r="G41" s="46">
        <f>G40-G39</f>
        <v>0</v>
      </c>
      <c r="H41" s="270"/>
      <c r="I41" s="271"/>
    </row>
    <row r="42" spans="1:9" ht="12.75">
      <c r="A42" s="9"/>
      <c r="B42" s="9" t="s">
        <v>382</v>
      </c>
      <c r="C42" s="197" t="s">
        <v>685</v>
      </c>
      <c r="D42" s="197"/>
      <c r="E42" s="197"/>
      <c r="F42" s="9" t="s">
        <v>382</v>
      </c>
      <c r="G42" s="99"/>
      <c r="H42" s="272"/>
      <c r="I42" s="273"/>
    </row>
    <row r="43" spans="1:9" ht="12.75">
      <c r="A43" s="9"/>
      <c r="B43" s="9" t="s">
        <v>383</v>
      </c>
      <c r="C43" s="197" t="s">
        <v>686</v>
      </c>
      <c r="D43" s="197"/>
      <c r="E43" s="197"/>
      <c r="F43" s="197"/>
      <c r="G43" s="197"/>
      <c r="H43" s="9" t="s">
        <v>383</v>
      </c>
      <c r="I43" s="46">
        <f>G34+G35+G36+G37+G41+G42</f>
        <v>0</v>
      </c>
    </row>
    <row r="44" spans="1:9" ht="12.75">
      <c r="A44" s="9"/>
      <c r="B44" s="9" t="s">
        <v>384</v>
      </c>
      <c r="C44" s="197" t="s">
        <v>687</v>
      </c>
      <c r="D44" s="197"/>
      <c r="E44" s="197"/>
      <c r="F44" s="197"/>
      <c r="G44" s="197"/>
      <c r="H44" s="9" t="s">
        <v>384</v>
      </c>
      <c r="I44" s="46">
        <f>I22+I33-I43</f>
        <v>0</v>
      </c>
    </row>
    <row r="45" spans="1:9" ht="12.75">
      <c r="A45" s="9"/>
      <c r="B45" s="9" t="s">
        <v>385</v>
      </c>
      <c r="C45" s="231" t="s">
        <v>1064</v>
      </c>
      <c r="D45" s="232"/>
      <c r="E45" s="232"/>
      <c r="F45" s="232"/>
      <c r="G45" s="232"/>
      <c r="H45" s="274"/>
      <c r="I45" s="269"/>
    </row>
    <row r="46" spans="1:9" ht="12.75">
      <c r="A46" s="9"/>
      <c r="B46" s="9"/>
      <c r="C46" s="9" t="s">
        <v>89</v>
      </c>
      <c r="D46" s="197" t="s">
        <v>1065</v>
      </c>
      <c r="E46" s="197"/>
      <c r="F46" s="9" t="s">
        <v>688</v>
      </c>
      <c r="G46" s="45"/>
      <c r="H46" s="231"/>
      <c r="I46" s="257"/>
    </row>
    <row r="47" spans="1:9" ht="12.75">
      <c r="A47" s="9"/>
      <c r="B47" s="9"/>
      <c r="C47" s="9" t="s">
        <v>90</v>
      </c>
      <c r="D47" s="197" t="s">
        <v>1066</v>
      </c>
      <c r="E47" s="197"/>
      <c r="F47" s="9" t="s">
        <v>689</v>
      </c>
      <c r="G47" s="45"/>
      <c r="H47" s="265"/>
      <c r="I47" s="267"/>
    </row>
    <row r="48" spans="1:9" ht="12.75">
      <c r="A48" s="9"/>
      <c r="B48" s="9"/>
      <c r="C48" s="9" t="s">
        <v>91</v>
      </c>
      <c r="D48" s="197" t="s">
        <v>1067</v>
      </c>
      <c r="E48" s="197"/>
      <c r="F48" s="9" t="s">
        <v>690</v>
      </c>
      <c r="G48" s="45"/>
      <c r="H48" s="265"/>
      <c r="I48" s="267"/>
    </row>
    <row r="49" spans="1:9" ht="12.75">
      <c r="A49" s="9"/>
      <c r="B49" s="9"/>
      <c r="C49" s="9" t="s">
        <v>92</v>
      </c>
      <c r="D49" s="197" t="s">
        <v>1068</v>
      </c>
      <c r="E49" s="197"/>
      <c r="F49" s="9" t="s">
        <v>691</v>
      </c>
      <c r="G49" s="45"/>
      <c r="H49" s="265"/>
      <c r="I49" s="267"/>
    </row>
    <row r="50" spans="1:9" ht="12.75">
      <c r="A50" s="9"/>
      <c r="B50" s="9"/>
      <c r="C50" s="9" t="s">
        <v>97</v>
      </c>
      <c r="D50" s="197" t="s">
        <v>1069</v>
      </c>
      <c r="E50" s="197"/>
      <c r="F50" s="9" t="s">
        <v>692</v>
      </c>
      <c r="G50" s="45"/>
      <c r="H50" s="265"/>
      <c r="I50" s="267"/>
    </row>
    <row r="51" spans="1:9" ht="12.75">
      <c r="A51" s="9"/>
      <c r="B51" s="9"/>
      <c r="C51" s="9" t="s">
        <v>98</v>
      </c>
      <c r="D51" s="197" t="s">
        <v>1070</v>
      </c>
      <c r="E51" s="197"/>
      <c r="F51" s="9" t="s">
        <v>693</v>
      </c>
      <c r="G51" s="45"/>
      <c r="H51" s="265"/>
      <c r="I51" s="267"/>
    </row>
    <row r="52" spans="1:9" ht="12.75">
      <c r="A52" s="9"/>
      <c r="B52" s="9"/>
      <c r="C52" s="9" t="s">
        <v>99</v>
      </c>
      <c r="D52" s="197" t="s">
        <v>1071</v>
      </c>
      <c r="E52" s="197"/>
      <c r="F52" s="9" t="s">
        <v>694</v>
      </c>
      <c r="G52" s="45"/>
      <c r="H52" s="265"/>
      <c r="I52" s="267"/>
    </row>
    <row r="53" spans="1:9" ht="12.75">
      <c r="A53" s="9"/>
      <c r="B53" s="9"/>
      <c r="C53" s="9" t="s">
        <v>100</v>
      </c>
      <c r="D53" s="197" t="s">
        <v>1072</v>
      </c>
      <c r="E53" s="197"/>
      <c r="F53" s="9" t="s">
        <v>695</v>
      </c>
      <c r="G53" s="45"/>
      <c r="H53" s="265"/>
      <c r="I53" s="267"/>
    </row>
    <row r="54" spans="1:9" ht="12.75">
      <c r="A54" s="9"/>
      <c r="B54" s="9"/>
      <c r="C54" s="9" t="s">
        <v>101</v>
      </c>
      <c r="D54" s="197" t="s">
        <v>1073</v>
      </c>
      <c r="E54" s="197"/>
      <c r="F54" s="9" t="s">
        <v>696</v>
      </c>
      <c r="G54" s="45"/>
      <c r="H54" s="265"/>
      <c r="I54" s="267"/>
    </row>
    <row r="55" spans="1:9" ht="12.75">
      <c r="A55" s="9"/>
      <c r="B55" s="9"/>
      <c r="C55" s="9" t="s">
        <v>1076</v>
      </c>
      <c r="D55" s="197" t="s">
        <v>1074</v>
      </c>
      <c r="E55" s="197"/>
      <c r="F55" s="9" t="s">
        <v>697</v>
      </c>
      <c r="G55" s="45"/>
      <c r="H55" s="265"/>
      <c r="I55" s="267"/>
    </row>
    <row r="56" spans="1:9" ht="12.75">
      <c r="A56" s="9"/>
      <c r="B56" s="9"/>
      <c r="C56" s="9" t="s">
        <v>1077</v>
      </c>
      <c r="D56" s="197" t="s">
        <v>1075</v>
      </c>
      <c r="E56" s="197"/>
      <c r="F56" s="9" t="s">
        <v>698</v>
      </c>
      <c r="G56" s="45"/>
      <c r="H56" s="258"/>
      <c r="I56" s="259"/>
    </row>
    <row r="57" spans="1:9" ht="12.75">
      <c r="A57" s="9"/>
      <c r="B57" s="9"/>
      <c r="C57" s="9" t="s">
        <v>1078</v>
      </c>
      <c r="D57" s="197" t="s">
        <v>700</v>
      </c>
      <c r="E57" s="197"/>
      <c r="F57" s="197"/>
      <c r="G57" s="197"/>
      <c r="H57" s="9" t="s">
        <v>699</v>
      </c>
      <c r="I57" s="46">
        <f>SUM(G46:G56)</f>
        <v>0</v>
      </c>
    </row>
    <row r="58" spans="1:9" ht="12.75">
      <c r="A58" s="9"/>
      <c r="B58" s="9" t="s">
        <v>386</v>
      </c>
      <c r="C58" s="199" t="s">
        <v>701</v>
      </c>
      <c r="D58" s="166"/>
      <c r="E58" s="166"/>
      <c r="F58" s="166"/>
      <c r="G58" s="167"/>
      <c r="H58" s="135" t="s">
        <v>702</v>
      </c>
      <c r="I58" s="46">
        <f>I44+I57</f>
        <v>0</v>
      </c>
    </row>
    <row r="59" spans="1:9" ht="12.75">
      <c r="A59" s="9"/>
      <c r="B59" s="9" t="s">
        <v>396</v>
      </c>
      <c r="C59" s="197" t="s">
        <v>1079</v>
      </c>
      <c r="D59" s="197"/>
      <c r="E59" s="197"/>
      <c r="F59" s="197"/>
      <c r="G59" s="197"/>
      <c r="H59" s="216"/>
      <c r="I59" s="216"/>
    </row>
    <row r="60" spans="1:9" ht="12.75">
      <c r="A60" s="9"/>
      <c r="B60" s="9"/>
      <c r="C60" s="70" t="s">
        <v>89</v>
      </c>
      <c r="D60" s="252" t="s">
        <v>1080</v>
      </c>
      <c r="E60" s="252"/>
      <c r="F60" s="70" t="s">
        <v>703</v>
      </c>
      <c r="G60" s="138">
        <f>SUM('Sch-10A'!I59)</f>
        <v>0</v>
      </c>
      <c r="H60" s="265"/>
      <c r="I60" s="271"/>
    </row>
    <row r="61" spans="1:9" ht="12.75">
      <c r="A61" s="9"/>
      <c r="B61" s="9"/>
      <c r="C61" s="9" t="s">
        <v>90</v>
      </c>
      <c r="D61" s="197" t="s">
        <v>1081</v>
      </c>
      <c r="E61" s="197"/>
      <c r="F61" s="9" t="s">
        <v>704</v>
      </c>
      <c r="G61" s="139">
        <f>SUM('Sch-10AA'!I12)</f>
        <v>0</v>
      </c>
      <c r="H61" s="270"/>
      <c r="I61" s="271"/>
    </row>
    <row r="62" spans="1:9" ht="12.75">
      <c r="A62" s="9"/>
      <c r="B62" s="9"/>
      <c r="C62" s="9" t="s">
        <v>91</v>
      </c>
      <c r="D62" s="197" t="s">
        <v>1082</v>
      </c>
      <c r="E62" s="197"/>
      <c r="F62" s="9" t="s">
        <v>705</v>
      </c>
      <c r="G62" s="139">
        <f>SUM('Sch-10B'!I13)</f>
        <v>0</v>
      </c>
      <c r="H62" s="270"/>
      <c r="I62" s="271"/>
    </row>
    <row r="63" spans="1:9" ht="12.75">
      <c r="A63" s="9"/>
      <c r="B63" s="9"/>
      <c r="C63" s="9" t="s">
        <v>92</v>
      </c>
      <c r="D63" s="197" t="s">
        <v>1083</v>
      </c>
      <c r="E63" s="197"/>
      <c r="F63" s="9" t="s">
        <v>706</v>
      </c>
      <c r="G63" s="139">
        <f>SUM('Sch-10BA'!I13)</f>
        <v>0</v>
      </c>
      <c r="H63" s="56"/>
      <c r="I63" s="69"/>
    </row>
    <row r="64" spans="1:9" ht="12.75">
      <c r="A64" s="9"/>
      <c r="B64" s="9"/>
      <c r="C64" s="9" t="s">
        <v>97</v>
      </c>
      <c r="D64" s="197" t="s">
        <v>1348</v>
      </c>
      <c r="E64" s="197"/>
      <c r="F64" s="197"/>
      <c r="G64" s="197"/>
      <c r="H64" s="9" t="s">
        <v>707</v>
      </c>
      <c r="I64" s="46">
        <f>SUM(G60:G63)</f>
        <v>0</v>
      </c>
    </row>
    <row r="65" spans="1:9" ht="21.75" customHeight="1">
      <c r="A65" s="9"/>
      <c r="B65" s="9" t="s">
        <v>397</v>
      </c>
      <c r="C65" s="199" t="s">
        <v>708</v>
      </c>
      <c r="D65" s="166"/>
      <c r="E65" s="166"/>
      <c r="F65" s="166"/>
      <c r="G65" s="167"/>
      <c r="H65" s="36" t="s">
        <v>413</v>
      </c>
      <c r="I65" s="46">
        <f>I58-I64</f>
        <v>0</v>
      </c>
    </row>
    <row r="66" spans="1:9" ht="24" customHeight="1">
      <c r="A66" s="9"/>
      <c r="B66" s="9" t="s">
        <v>398</v>
      </c>
      <c r="C66" s="197" t="s">
        <v>1135</v>
      </c>
      <c r="D66" s="197"/>
      <c r="E66" s="197"/>
      <c r="F66" s="197"/>
      <c r="G66" s="197"/>
      <c r="H66" s="9" t="s">
        <v>709</v>
      </c>
      <c r="I66" s="45"/>
    </row>
    <row r="67" spans="1:9" ht="12.75">
      <c r="A67" s="29" t="s">
        <v>127</v>
      </c>
      <c r="B67" s="203" t="s">
        <v>1085</v>
      </c>
      <c r="C67" s="216"/>
      <c r="D67" s="216"/>
      <c r="E67" s="216"/>
      <c r="F67" s="216"/>
      <c r="G67" s="216"/>
      <c r="H67" s="197"/>
      <c r="I67" s="197"/>
    </row>
    <row r="68" spans="1:9" ht="12.75">
      <c r="A68" s="9"/>
      <c r="B68" s="9" t="s">
        <v>399</v>
      </c>
      <c r="C68" s="197" t="s">
        <v>1086</v>
      </c>
      <c r="D68" s="197"/>
      <c r="E68" s="197"/>
      <c r="F68" s="197"/>
      <c r="G68" s="197"/>
      <c r="H68" s="36" t="s">
        <v>415</v>
      </c>
      <c r="I68" s="45"/>
    </row>
    <row r="69" spans="1:9" ht="12.75">
      <c r="A69" s="9"/>
      <c r="B69" s="9" t="s">
        <v>400</v>
      </c>
      <c r="C69" s="197" t="s">
        <v>1087</v>
      </c>
      <c r="D69" s="197"/>
      <c r="E69" s="197"/>
      <c r="F69" s="197"/>
      <c r="G69" s="197"/>
      <c r="H69" s="36" t="s">
        <v>416</v>
      </c>
      <c r="I69" s="45"/>
    </row>
    <row r="70" spans="1:9" ht="12.75">
      <c r="A70" s="9"/>
      <c r="B70" s="9" t="s">
        <v>401</v>
      </c>
      <c r="C70" s="197" t="s">
        <v>1088</v>
      </c>
      <c r="D70" s="197"/>
      <c r="E70" s="197"/>
      <c r="F70" s="197"/>
      <c r="G70" s="197"/>
      <c r="H70" s="36" t="s">
        <v>711</v>
      </c>
      <c r="I70" s="45"/>
    </row>
    <row r="71" spans="1:9" ht="12.75">
      <c r="A71" s="9"/>
      <c r="B71" s="9" t="s">
        <v>402</v>
      </c>
      <c r="C71" s="197" t="s">
        <v>710</v>
      </c>
      <c r="D71" s="197"/>
      <c r="E71" s="197"/>
      <c r="F71" s="197"/>
      <c r="G71" s="197"/>
      <c r="H71" s="36" t="s">
        <v>712</v>
      </c>
      <c r="I71" s="46">
        <f>I68+I69-I70</f>
        <v>0</v>
      </c>
    </row>
    <row r="72" spans="1:9" ht="12.75">
      <c r="A72" s="29" t="s">
        <v>126</v>
      </c>
      <c r="B72" s="203" t="s">
        <v>713</v>
      </c>
      <c r="C72" s="216"/>
      <c r="D72" s="216"/>
      <c r="E72" s="216"/>
      <c r="F72" s="216"/>
      <c r="G72" s="216"/>
      <c r="H72" s="36" t="s">
        <v>1092</v>
      </c>
      <c r="I72" s="46">
        <f>I66+I71</f>
        <v>0</v>
      </c>
    </row>
    <row r="73" spans="1:9" ht="12.75" customHeight="1">
      <c r="A73" s="275" t="s">
        <v>448</v>
      </c>
      <c r="B73" s="276"/>
      <c r="C73" s="276"/>
      <c r="D73" s="276"/>
      <c r="E73" s="276"/>
      <c r="F73" s="276"/>
      <c r="G73" s="276"/>
      <c r="H73" s="276"/>
      <c r="I73" s="277"/>
    </row>
    <row r="74" ht="12.75" hidden="1"/>
    <row r="75" ht="12.75" hidden="1"/>
    <row r="76" ht="12.75" hidden="1"/>
  </sheetData>
  <sheetProtection sheet="1" objects="1" scenarios="1"/>
  <mergeCells count="83">
    <mergeCell ref="H34:I37"/>
    <mergeCell ref="C65:G65"/>
    <mergeCell ref="H67:I67"/>
    <mergeCell ref="C68:G68"/>
    <mergeCell ref="B67:G67"/>
    <mergeCell ref="D61:E61"/>
    <mergeCell ref="D62:E62"/>
    <mergeCell ref="D63:E63"/>
    <mergeCell ref="D64:G64"/>
    <mergeCell ref="D55:E55"/>
    <mergeCell ref="C69:G69"/>
    <mergeCell ref="C70:G70"/>
    <mergeCell ref="C71:G71"/>
    <mergeCell ref="B72:G72"/>
    <mergeCell ref="D56:E56"/>
    <mergeCell ref="D57:G57"/>
    <mergeCell ref="D60:E60"/>
    <mergeCell ref="D51:E51"/>
    <mergeCell ref="D52:E52"/>
    <mergeCell ref="D53:E53"/>
    <mergeCell ref="D54:E54"/>
    <mergeCell ref="C58:G58"/>
    <mergeCell ref="C17:G17"/>
    <mergeCell ref="H13:I15"/>
    <mergeCell ref="C13:E13"/>
    <mergeCell ref="C14:E14"/>
    <mergeCell ref="C15:E15"/>
    <mergeCell ref="C16:G16"/>
    <mergeCell ref="C5:E5"/>
    <mergeCell ref="C6:E6"/>
    <mergeCell ref="D8:E8"/>
    <mergeCell ref="D11:E11"/>
    <mergeCell ref="C7:I7"/>
    <mergeCell ref="C26:E26"/>
    <mergeCell ref="A1:I1"/>
    <mergeCell ref="B2:I2"/>
    <mergeCell ref="C3:G3"/>
    <mergeCell ref="D9:E9"/>
    <mergeCell ref="H8:I11"/>
    <mergeCell ref="H4:I6"/>
    <mergeCell ref="C4:E4"/>
    <mergeCell ref="D10:E10"/>
    <mergeCell ref="C12:G12"/>
    <mergeCell ref="H18:I20"/>
    <mergeCell ref="C31:E31"/>
    <mergeCell ref="C30:E30"/>
    <mergeCell ref="C28:E28"/>
    <mergeCell ref="C22:G22"/>
    <mergeCell ref="D19:E19"/>
    <mergeCell ref="D20:E20"/>
    <mergeCell ref="C18:G18"/>
    <mergeCell ref="D21:G21"/>
    <mergeCell ref="C23:E23"/>
    <mergeCell ref="A73:I73"/>
    <mergeCell ref="C36:E36"/>
    <mergeCell ref="C37:E37"/>
    <mergeCell ref="D39:E39"/>
    <mergeCell ref="D40:E40"/>
    <mergeCell ref="C42:E42"/>
    <mergeCell ref="C43:G43"/>
    <mergeCell ref="C66:G66"/>
    <mergeCell ref="H60:I62"/>
    <mergeCell ref="C44:G44"/>
    <mergeCell ref="C38:I38"/>
    <mergeCell ref="C27:E27"/>
    <mergeCell ref="C35:E35"/>
    <mergeCell ref="C29:E29"/>
    <mergeCell ref="C32:E32"/>
    <mergeCell ref="C34:E34"/>
    <mergeCell ref="C33:G33"/>
    <mergeCell ref="H23:I32"/>
    <mergeCell ref="C24:E24"/>
    <mergeCell ref="C25:E25"/>
    <mergeCell ref="H39:I42"/>
    <mergeCell ref="C45:I45"/>
    <mergeCell ref="H46:I56"/>
    <mergeCell ref="C59:I59"/>
    <mergeCell ref="D41:E41"/>
    <mergeCell ref="D46:E46"/>
    <mergeCell ref="D47:E47"/>
    <mergeCell ref="D48:E48"/>
    <mergeCell ref="D49:E49"/>
    <mergeCell ref="D50:E50"/>
  </mergeCells>
  <printOptions/>
  <pageMargins left="0.75" right="0.75" top="1" bottom="1" header="0.5" footer="0.5"/>
  <pageSetup blackAndWhite="1" horizontalDpi="300" verticalDpi="300" orientation="portrait" r:id="rId1"/>
  <ignoredErrors>
    <ignoredError sqref="H3 H12 F13:F15 H22 H16:H17 H58 H65 H68:H70" numberStoredAsText="1"/>
  </ignoredErrors>
</worksheet>
</file>

<file path=xl/worksheets/sheet11.xml><?xml version="1.0" encoding="utf-8"?>
<worksheet xmlns="http://schemas.openxmlformats.org/spreadsheetml/2006/main" xmlns:r="http://schemas.openxmlformats.org/officeDocument/2006/relationships">
  <sheetPr codeName="Sheet8"/>
  <dimension ref="A1:I19"/>
  <sheetViews>
    <sheetView workbookViewId="0" topLeftCell="A1">
      <selection activeCell="A1" sqref="A1:I1"/>
    </sheetView>
  </sheetViews>
  <sheetFormatPr defaultColWidth="9.140625" defaultRowHeight="12.75" zeroHeight="1"/>
  <cols>
    <col min="1" max="1" width="3.00390625" style="38" customWidth="1"/>
    <col min="2" max="2" width="25.7109375" style="38" customWidth="1"/>
    <col min="3" max="3" width="8.8515625" style="38" customWidth="1"/>
    <col min="4" max="4" width="8.57421875" style="38" customWidth="1"/>
    <col min="5" max="5" width="8.7109375" style="38" customWidth="1"/>
    <col min="6" max="9" width="9.140625" style="38" customWidth="1"/>
    <col min="10" max="16384" width="9.140625" style="0" hidden="1" customWidth="1"/>
  </cols>
  <sheetData>
    <row r="1" spans="1:9" ht="14.25" customHeight="1">
      <c r="A1" s="204" t="s">
        <v>1094</v>
      </c>
      <c r="B1" s="292"/>
      <c r="C1" s="292"/>
      <c r="D1" s="292"/>
      <c r="E1" s="292"/>
      <c r="F1" s="292"/>
      <c r="G1" s="292"/>
      <c r="H1" s="292"/>
      <c r="I1" s="293"/>
    </row>
    <row r="2" spans="1:9" ht="16.5" customHeight="1">
      <c r="A2" s="16">
        <v>1</v>
      </c>
      <c r="B2" s="9" t="s">
        <v>1095</v>
      </c>
      <c r="C2" s="163" t="s">
        <v>3</v>
      </c>
      <c r="D2" s="163"/>
      <c r="E2" s="163"/>
      <c r="F2" s="163"/>
      <c r="G2" s="163"/>
      <c r="H2" s="163"/>
      <c r="I2" s="163"/>
    </row>
    <row r="3" spans="1:9" ht="14.25" customHeight="1">
      <c r="A3" s="294">
        <v>2</v>
      </c>
      <c r="B3" s="250" t="s">
        <v>1096</v>
      </c>
      <c r="C3" s="79">
        <v>15</v>
      </c>
      <c r="D3" s="79">
        <v>30</v>
      </c>
      <c r="E3" s="79">
        <v>40</v>
      </c>
      <c r="F3" s="79">
        <v>50</v>
      </c>
      <c r="G3" s="79">
        <v>60</v>
      </c>
      <c r="H3" s="79">
        <v>80</v>
      </c>
      <c r="I3" s="79">
        <v>100</v>
      </c>
    </row>
    <row r="4" spans="1:9" ht="12.75">
      <c r="A4" s="294"/>
      <c r="B4" s="252"/>
      <c r="C4" s="6" t="s">
        <v>84</v>
      </c>
      <c r="D4" s="6" t="s">
        <v>85</v>
      </c>
      <c r="E4" s="6" t="s">
        <v>86</v>
      </c>
      <c r="F4" s="6" t="s">
        <v>1097</v>
      </c>
      <c r="G4" s="6" t="s">
        <v>1098</v>
      </c>
      <c r="H4" s="6" t="s">
        <v>1</v>
      </c>
      <c r="I4" s="6" t="s">
        <v>2</v>
      </c>
    </row>
    <row r="5" spans="1:9" ht="28.5" customHeight="1">
      <c r="A5" s="79">
        <v>3</v>
      </c>
      <c r="B5" s="8" t="s">
        <v>4</v>
      </c>
      <c r="C5" s="45"/>
      <c r="D5" s="45"/>
      <c r="E5" s="45"/>
      <c r="F5" s="45"/>
      <c r="G5" s="45"/>
      <c r="H5" s="45"/>
      <c r="I5" s="45"/>
    </row>
    <row r="6" spans="1:9" ht="33" customHeight="1">
      <c r="A6" s="79">
        <v>4</v>
      </c>
      <c r="B6" s="8" t="s">
        <v>5</v>
      </c>
      <c r="C6" s="45"/>
      <c r="D6" s="45"/>
      <c r="E6" s="45"/>
      <c r="F6" s="45"/>
      <c r="G6" s="45"/>
      <c r="H6" s="45"/>
      <c r="I6" s="45"/>
    </row>
    <row r="7" spans="1:9" ht="33.75" customHeight="1">
      <c r="A7" s="79">
        <v>5</v>
      </c>
      <c r="B7" s="8" t="s">
        <v>6</v>
      </c>
      <c r="C7" s="45"/>
      <c r="D7" s="45"/>
      <c r="E7" s="45"/>
      <c r="F7" s="45"/>
      <c r="G7" s="45"/>
      <c r="H7" s="45"/>
      <c r="I7" s="45"/>
    </row>
    <row r="8" spans="1:9" ht="43.5" customHeight="1">
      <c r="A8" s="79">
        <v>6</v>
      </c>
      <c r="B8" s="8" t="s">
        <v>1136</v>
      </c>
      <c r="C8" s="46">
        <f aca="true" t="shared" si="0" ref="C8:I8">MAX(C5+C6-C7,0)</f>
        <v>0</v>
      </c>
      <c r="D8" s="46">
        <f t="shared" si="0"/>
        <v>0</v>
      </c>
      <c r="E8" s="46">
        <f t="shared" si="0"/>
        <v>0</v>
      </c>
      <c r="F8" s="46">
        <f t="shared" si="0"/>
        <v>0</v>
      </c>
      <c r="G8" s="46">
        <f t="shared" si="0"/>
        <v>0</v>
      </c>
      <c r="H8" s="46">
        <f t="shared" si="0"/>
        <v>0</v>
      </c>
      <c r="I8" s="46">
        <f t="shared" si="0"/>
        <v>0</v>
      </c>
    </row>
    <row r="9" spans="1:9" ht="33.75" customHeight="1">
      <c r="A9" s="79">
        <v>7</v>
      </c>
      <c r="B9" s="8" t="s">
        <v>7</v>
      </c>
      <c r="C9" s="45"/>
      <c r="D9" s="45"/>
      <c r="E9" s="45"/>
      <c r="F9" s="45"/>
      <c r="G9" s="45"/>
      <c r="H9" s="45"/>
      <c r="I9" s="45"/>
    </row>
    <row r="10" spans="1:9" ht="31.5">
      <c r="A10" s="79">
        <v>8</v>
      </c>
      <c r="B10" s="8" t="s">
        <v>8</v>
      </c>
      <c r="C10" s="45"/>
      <c r="D10" s="45"/>
      <c r="E10" s="45"/>
      <c r="F10" s="45"/>
      <c r="G10" s="45"/>
      <c r="H10" s="45"/>
      <c r="I10" s="45"/>
    </row>
    <row r="11" spans="1:9" ht="42.75" customHeight="1">
      <c r="A11" s="79">
        <v>9</v>
      </c>
      <c r="B11" s="8" t="s">
        <v>1137</v>
      </c>
      <c r="C11" s="46">
        <f aca="true" t="shared" si="1" ref="C11:I11">MAX(C9-C10,0)</f>
        <v>0</v>
      </c>
      <c r="D11" s="46">
        <f t="shared" si="1"/>
        <v>0</v>
      </c>
      <c r="E11" s="46">
        <f t="shared" si="1"/>
        <v>0</v>
      </c>
      <c r="F11" s="46">
        <f t="shared" si="1"/>
        <v>0</v>
      </c>
      <c r="G11" s="46">
        <f t="shared" si="1"/>
        <v>0</v>
      </c>
      <c r="H11" s="46">
        <f t="shared" si="1"/>
        <v>0</v>
      </c>
      <c r="I11" s="46">
        <f t="shared" si="1"/>
        <v>0</v>
      </c>
    </row>
    <row r="12" spans="1:9" ht="16.5" customHeight="1">
      <c r="A12" s="79">
        <v>10</v>
      </c>
      <c r="B12" s="8" t="s">
        <v>9</v>
      </c>
      <c r="C12" s="40"/>
      <c r="D12" s="40"/>
      <c r="E12" s="40"/>
      <c r="F12" s="40"/>
      <c r="G12" s="40"/>
      <c r="H12" s="40"/>
      <c r="I12" s="40"/>
    </row>
    <row r="13" spans="1:9" ht="15.75" customHeight="1">
      <c r="A13" s="79">
        <v>11</v>
      </c>
      <c r="B13" s="8" t="s">
        <v>10</v>
      </c>
      <c r="C13" s="40"/>
      <c r="D13" s="40"/>
      <c r="E13" s="40"/>
      <c r="F13" s="40"/>
      <c r="G13" s="40"/>
      <c r="H13" s="40"/>
      <c r="I13" s="40"/>
    </row>
    <row r="14" spans="1:9" ht="21">
      <c r="A14" s="79">
        <v>12</v>
      </c>
      <c r="B14" s="8" t="s">
        <v>11</v>
      </c>
      <c r="C14" s="45"/>
      <c r="D14" s="45"/>
      <c r="E14" s="45"/>
      <c r="F14" s="45"/>
      <c r="G14" s="45"/>
      <c r="H14" s="45"/>
      <c r="I14" s="45"/>
    </row>
    <row r="15" spans="1:9" ht="21">
      <c r="A15" s="79">
        <v>13</v>
      </c>
      <c r="B15" s="8" t="s">
        <v>13</v>
      </c>
      <c r="C15" s="45"/>
      <c r="D15" s="45"/>
      <c r="E15" s="45"/>
      <c r="F15" s="45"/>
      <c r="G15" s="45"/>
      <c r="H15" s="45"/>
      <c r="I15" s="45"/>
    </row>
    <row r="16" spans="1:9" ht="21">
      <c r="A16" s="79">
        <v>14</v>
      </c>
      <c r="B16" s="8" t="s">
        <v>14</v>
      </c>
      <c r="C16" s="46">
        <f aca="true" t="shared" si="2" ref="C16:I16">SUM(C12+C13+C14+C15)</f>
        <v>0</v>
      </c>
      <c r="D16" s="46">
        <f t="shared" si="2"/>
        <v>0</v>
      </c>
      <c r="E16" s="46">
        <f t="shared" si="2"/>
        <v>0</v>
      </c>
      <c r="F16" s="46">
        <f t="shared" si="2"/>
        <v>0</v>
      </c>
      <c r="G16" s="46">
        <f t="shared" si="2"/>
        <v>0</v>
      </c>
      <c r="H16" s="46">
        <f t="shared" si="2"/>
        <v>0</v>
      </c>
      <c r="I16" s="46">
        <f t="shared" si="2"/>
        <v>0</v>
      </c>
    </row>
    <row r="17" spans="1:9" ht="31.5">
      <c r="A17" s="79">
        <v>15</v>
      </c>
      <c r="B17" s="8" t="s">
        <v>15</v>
      </c>
      <c r="C17" s="45"/>
      <c r="D17" s="45"/>
      <c r="E17" s="45"/>
      <c r="F17" s="45"/>
      <c r="G17" s="45"/>
      <c r="H17" s="45"/>
      <c r="I17" s="45"/>
    </row>
    <row r="18" spans="1:9" ht="42.75" customHeight="1">
      <c r="A18" s="79">
        <v>16</v>
      </c>
      <c r="B18" s="8" t="s">
        <v>1138</v>
      </c>
      <c r="C18" s="99"/>
      <c r="D18" s="99"/>
      <c r="E18" s="99"/>
      <c r="F18" s="99"/>
      <c r="G18" s="99"/>
      <c r="H18" s="99"/>
      <c r="I18" s="99"/>
    </row>
    <row r="19" spans="1:9" ht="42">
      <c r="A19" s="79">
        <v>17</v>
      </c>
      <c r="B19" s="8" t="s">
        <v>1139</v>
      </c>
      <c r="C19" s="46">
        <f>MAX(SUM(C8+C11-C16),0)</f>
        <v>0</v>
      </c>
      <c r="D19" s="46">
        <f>MAX(SUM(D8+D11-D16),0)</f>
        <v>0</v>
      </c>
      <c r="E19" s="46">
        <f>SUM(MAX(E8+E11-E16),0)</f>
        <v>0</v>
      </c>
      <c r="F19" s="46">
        <f>MAX(SUM(F8+F11-F16,0),0)</f>
        <v>0</v>
      </c>
      <c r="G19" s="46">
        <f>MAX(SUM(G8+G11-G16),0)</f>
        <v>0</v>
      </c>
      <c r="H19" s="46">
        <f>MAX(SUM(H8+H11-H16),0)</f>
        <v>0</v>
      </c>
      <c r="I19" s="46">
        <f>MAX(SUM(I8+I11-I16),0)</f>
        <v>0</v>
      </c>
    </row>
    <row r="20" ht="12.75" hidden="1"/>
    <row r="21" ht="12.75" hidden="1"/>
  </sheetData>
  <sheetProtection sheet="1" objects="1" scenarios="1"/>
  <mergeCells count="4">
    <mergeCell ref="A1:I1"/>
    <mergeCell ref="B3:B4"/>
    <mergeCell ref="A3:A4"/>
    <mergeCell ref="C2:I2"/>
  </mergeCells>
  <printOptions/>
  <pageMargins left="0.75" right="0.75" top="1" bottom="1" header="0.5" footer="0.5"/>
  <pageSetup blackAndWhite="1" horizontalDpi="300" verticalDpi="300" orientation="portrait" r:id="rId1"/>
</worksheet>
</file>

<file path=xl/worksheets/sheet12.xml><?xml version="1.0" encoding="utf-8"?>
<worksheet xmlns="http://schemas.openxmlformats.org/spreadsheetml/2006/main" xmlns:r="http://schemas.openxmlformats.org/officeDocument/2006/relationships">
  <sheetPr codeName="Sheet9"/>
  <dimension ref="A1:I19"/>
  <sheetViews>
    <sheetView workbookViewId="0" topLeftCell="A1">
      <selection activeCell="A1" sqref="A1:H1"/>
    </sheetView>
  </sheetViews>
  <sheetFormatPr defaultColWidth="9.140625" defaultRowHeight="12.75" zeroHeight="1"/>
  <cols>
    <col min="1" max="1" width="3.421875" style="0" customWidth="1"/>
    <col min="2" max="2" width="30.140625" style="0" customWidth="1"/>
    <col min="6" max="6" width="11.8515625" style="0" customWidth="1"/>
    <col min="9" max="16384" width="9.140625" style="0" hidden="1" customWidth="1"/>
  </cols>
  <sheetData>
    <row r="1" spans="1:8" ht="15" customHeight="1">
      <c r="A1" s="203" t="s">
        <v>714</v>
      </c>
      <c r="B1" s="177"/>
      <c r="C1" s="177"/>
      <c r="D1" s="177"/>
      <c r="E1" s="177"/>
      <c r="F1" s="177"/>
      <c r="G1" s="177"/>
      <c r="H1" s="177"/>
    </row>
    <row r="2" spans="1:8" ht="22.5" customHeight="1">
      <c r="A2" s="79">
        <v>1</v>
      </c>
      <c r="B2" s="9" t="s">
        <v>1095</v>
      </c>
      <c r="C2" s="163" t="s">
        <v>16</v>
      </c>
      <c r="D2" s="163"/>
      <c r="E2" s="163"/>
      <c r="F2" s="10" t="s">
        <v>17</v>
      </c>
      <c r="G2" s="10" t="s">
        <v>18</v>
      </c>
      <c r="H2" s="6" t="s">
        <v>19</v>
      </c>
    </row>
    <row r="3" spans="1:8" ht="17.25" customHeight="1">
      <c r="A3" s="294">
        <v>2</v>
      </c>
      <c r="B3" s="295" t="s">
        <v>1096</v>
      </c>
      <c r="C3" s="79">
        <v>5</v>
      </c>
      <c r="D3" s="79">
        <v>10</v>
      </c>
      <c r="E3" s="79">
        <v>100</v>
      </c>
      <c r="F3" s="79">
        <v>10</v>
      </c>
      <c r="G3" s="79">
        <v>25</v>
      </c>
      <c r="H3" s="79">
        <v>20</v>
      </c>
    </row>
    <row r="4" spans="1:8" ht="15" customHeight="1">
      <c r="A4" s="294"/>
      <c r="B4" s="295"/>
      <c r="C4" s="6" t="s">
        <v>84</v>
      </c>
      <c r="D4" s="6" t="s">
        <v>85</v>
      </c>
      <c r="E4" s="6" t="s">
        <v>86</v>
      </c>
      <c r="F4" s="6" t="s">
        <v>1097</v>
      </c>
      <c r="G4" s="6" t="s">
        <v>1098</v>
      </c>
      <c r="H4" s="6" t="s">
        <v>1</v>
      </c>
    </row>
    <row r="5" spans="1:8" ht="21">
      <c r="A5" s="79">
        <v>3</v>
      </c>
      <c r="B5" s="8" t="s">
        <v>4</v>
      </c>
      <c r="C5" s="45"/>
      <c r="D5" s="45"/>
      <c r="E5" s="45"/>
      <c r="F5" s="45"/>
      <c r="G5" s="45"/>
      <c r="H5" s="45"/>
    </row>
    <row r="6" spans="1:8" ht="25.5" customHeight="1">
      <c r="A6" s="79">
        <v>4</v>
      </c>
      <c r="B6" s="8" t="s">
        <v>5</v>
      </c>
      <c r="C6" s="45"/>
      <c r="D6" s="45"/>
      <c r="E6" s="45"/>
      <c r="F6" s="45"/>
      <c r="G6" s="45"/>
      <c r="H6" s="45"/>
    </row>
    <row r="7" spans="1:8" ht="34.5" customHeight="1">
      <c r="A7" s="79">
        <v>5</v>
      </c>
      <c r="B7" s="8" t="s">
        <v>6</v>
      </c>
      <c r="C7" s="45"/>
      <c r="D7" s="45"/>
      <c r="E7" s="45"/>
      <c r="F7" s="45"/>
      <c r="G7" s="45"/>
      <c r="H7" s="45"/>
    </row>
    <row r="8" spans="1:9" ht="33" customHeight="1">
      <c r="A8" s="79">
        <v>6</v>
      </c>
      <c r="B8" s="8" t="s">
        <v>1140</v>
      </c>
      <c r="C8" s="46">
        <f aca="true" t="shared" si="0" ref="C8:H8">MAX(C5+C6-C7,0)</f>
        <v>0</v>
      </c>
      <c r="D8" s="46">
        <f t="shared" si="0"/>
        <v>0</v>
      </c>
      <c r="E8" s="46">
        <f t="shared" si="0"/>
        <v>0</v>
      </c>
      <c r="F8" s="46">
        <f t="shared" si="0"/>
        <v>0</v>
      </c>
      <c r="G8" s="46">
        <f t="shared" si="0"/>
        <v>0</v>
      </c>
      <c r="H8" s="46">
        <f t="shared" si="0"/>
        <v>0</v>
      </c>
      <c r="I8" s="9">
        <f>I5+I6-I7</f>
        <v>0</v>
      </c>
    </row>
    <row r="9" spans="1:8" ht="23.25" customHeight="1">
      <c r="A9" s="79">
        <v>7</v>
      </c>
      <c r="B9" s="8" t="s">
        <v>7</v>
      </c>
      <c r="C9" s="45"/>
      <c r="D9" s="45"/>
      <c r="E9" s="45"/>
      <c r="F9" s="45"/>
      <c r="G9" s="45"/>
      <c r="H9" s="45"/>
    </row>
    <row r="10" spans="1:8" ht="26.25" customHeight="1">
      <c r="A10" s="79">
        <v>8</v>
      </c>
      <c r="B10" s="8" t="s">
        <v>8</v>
      </c>
      <c r="C10" s="45"/>
      <c r="D10" s="45"/>
      <c r="E10" s="45"/>
      <c r="F10" s="45"/>
      <c r="G10" s="45"/>
      <c r="H10" s="45"/>
    </row>
    <row r="11" spans="1:9" ht="34.5" customHeight="1">
      <c r="A11" s="79">
        <v>9</v>
      </c>
      <c r="B11" s="8" t="s">
        <v>1137</v>
      </c>
      <c r="C11" s="46">
        <f aca="true" t="shared" si="1" ref="C11:H11">MAX(C9-C10,0)</f>
        <v>0</v>
      </c>
      <c r="D11" s="46">
        <f t="shared" si="1"/>
        <v>0</v>
      </c>
      <c r="E11" s="46">
        <f t="shared" si="1"/>
        <v>0</v>
      </c>
      <c r="F11" s="46">
        <f t="shared" si="1"/>
        <v>0</v>
      </c>
      <c r="G11" s="46">
        <f t="shared" si="1"/>
        <v>0</v>
      </c>
      <c r="H11" s="46">
        <f t="shared" si="1"/>
        <v>0</v>
      </c>
      <c r="I11" s="9">
        <f>I9-I10</f>
        <v>0</v>
      </c>
    </row>
    <row r="12" spans="1:9" ht="16.5" customHeight="1">
      <c r="A12" s="79">
        <v>10</v>
      </c>
      <c r="B12" s="8" t="s">
        <v>9</v>
      </c>
      <c r="C12" s="40"/>
      <c r="D12" s="40"/>
      <c r="E12" s="40"/>
      <c r="F12" s="40"/>
      <c r="G12" s="40"/>
      <c r="H12" s="40"/>
      <c r="I12" s="40"/>
    </row>
    <row r="13" spans="1:9" ht="18" customHeight="1">
      <c r="A13" s="79">
        <v>11</v>
      </c>
      <c r="B13" s="8" t="s">
        <v>10</v>
      </c>
      <c r="C13" s="40"/>
      <c r="D13" s="40"/>
      <c r="E13" s="40"/>
      <c r="F13" s="40"/>
      <c r="G13" s="40"/>
      <c r="H13" s="40"/>
      <c r="I13" s="40"/>
    </row>
    <row r="14" spans="1:8" ht="18" customHeight="1">
      <c r="A14" s="79">
        <v>12</v>
      </c>
      <c r="B14" s="8" t="s">
        <v>11</v>
      </c>
      <c r="C14" s="45">
        <v>0</v>
      </c>
      <c r="D14" s="45"/>
      <c r="E14" s="45"/>
      <c r="F14" s="45"/>
      <c r="G14" s="45"/>
      <c r="H14" s="45"/>
    </row>
    <row r="15" spans="1:8" ht="15.75" customHeight="1">
      <c r="A15" s="79">
        <v>13</v>
      </c>
      <c r="B15" s="8" t="s">
        <v>13</v>
      </c>
      <c r="C15" s="45"/>
      <c r="D15" s="45"/>
      <c r="E15" s="45"/>
      <c r="F15" s="45"/>
      <c r="G15" s="45"/>
      <c r="H15" s="45"/>
    </row>
    <row r="16" spans="1:9" ht="16.5" customHeight="1">
      <c r="A16" s="79">
        <v>14</v>
      </c>
      <c r="B16" s="8" t="s">
        <v>14</v>
      </c>
      <c r="C16" s="46">
        <f aca="true" t="shared" si="2" ref="C16:H16">SUM(C12+C13+C14+C15)</f>
        <v>0</v>
      </c>
      <c r="D16" s="46">
        <f t="shared" si="2"/>
        <v>0</v>
      </c>
      <c r="E16" s="46">
        <f t="shared" si="2"/>
        <v>0</v>
      </c>
      <c r="F16" s="46">
        <f t="shared" si="2"/>
        <v>0</v>
      </c>
      <c r="G16" s="46">
        <f t="shared" si="2"/>
        <v>0</v>
      </c>
      <c r="H16" s="46">
        <f t="shared" si="2"/>
        <v>0</v>
      </c>
      <c r="I16" s="9">
        <f>SUM(I11:I15)</f>
        <v>0</v>
      </c>
    </row>
    <row r="17" spans="1:8" ht="28.5" customHeight="1">
      <c r="A17" s="79">
        <v>15</v>
      </c>
      <c r="B17" s="8" t="s">
        <v>15</v>
      </c>
      <c r="C17" s="45"/>
      <c r="D17" s="45"/>
      <c r="E17" s="45"/>
      <c r="F17" s="45"/>
      <c r="G17" s="45"/>
      <c r="H17" s="45"/>
    </row>
    <row r="18" spans="1:9" ht="42" customHeight="1">
      <c r="A18" s="79">
        <v>16</v>
      </c>
      <c r="B18" s="8" t="s">
        <v>1141</v>
      </c>
      <c r="C18" s="99"/>
      <c r="D18" s="99"/>
      <c r="E18" s="99"/>
      <c r="F18" s="99"/>
      <c r="G18" s="99"/>
      <c r="H18" s="99"/>
      <c r="I18" s="9">
        <f>I7+I10-I5-I6-I9-I17</f>
        <v>0</v>
      </c>
    </row>
    <row r="19" spans="1:9" ht="33.75" customHeight="1">
      <c r="A19" s="79">
        <v>17</v>
      </c>
      <c r="B19" s="8" t="s">
        <v>1142</v>
      </c>
      <c r="C19" s="46">
        <f aca="true" t="shared" si="3" ref="C19:H19">MAX(SUM(C8+C11-C16),0)</f>
        <v>0</v>
      </c>
      <c r="D19" s="46">
        <f t="shared" si="3"/>
        <v>0</v>
      </c>
      <c r="E19" s="46">
        <f t="shared" si="3"/>
        <v>0</v>
      </c>
      <c r="F19" s="46">
        <f t="shared" si="3"/>
        <v>0</v>
      </c>
      <c r="G19" s="46">
        <f t="shared" si="3"/>
        <v>0</v>
      </c>
      <c r="H19" s="46">
        <f t="shared" si="3"/>
        <v>0</v>
      </c>
      <c r="I19" s="9">
        <f>I8+I11-I16</f>
        <v>0</v>
      </c>
    </row>
    <row r="20" ht="35.25" customHeight="1" hidden="1"/>
    <row r="21" ht="12.75" hidden="1"/>
  </sheetData>
  <sheetProtection sheet="1" objects="1" scenarios="1"/>
  <mergeCells count="4">
    <mergeCell ref="A3:A4"/>
    <mergeCell ref="B3:B4"/>
    <mergeCell ref="C2:E2"/>
    <mergeCell ref="A1:H1"/>
  </mergeCells>
  <printOptions/>
  <pageMargins left="0.75" right="0.75" top="1" bottom="1" header="0.5" footer="0.5"/>
  <pageSetup blackAndWhite="1" horizontalDpi="300" verticalDpi="300" orientation="portrait" r:id="rId1"/>
</worksheet>
</file>

<file path=xl/worksheets/sheet13.xml><?xml version="1.0" encoding="utf-8"?>
<worksheet xmlns="http://schemas.openxmlformats.org/spreadsheetml/2006/main" xmlns:r="http://schemas.openxmlformats.org/officeDocument/2006/relationships">
  <sheetPr codeName="Sheet12"/>
  <dimension ref="A1:I19"/>
  <sheetViews>
    <sheetView workbookViewId="0" topLeftCell="A1">
      <selection activeCell="A1" sqref="A1:I1"/>
    </sheetView>
  </sheetViews>
  <sheetFormatPr defaultColWidth="9.140625" defaultRowHeight="12.75" zeroHeight="1"/>
  <cols>
    <col min="1" max="2" width="2.7109375" style="0" customWidth="1"/>
    <col min="3" max="3" width="3.8515625" style="0" customWidth="1"/>
    <col min="4" max="4" width="40.28125" style="0" customWidth="1"/>
    <col min="5" max="5" width="5.00390625" style="0" customWidth="1"/>
    <col min="6" max="6" width="4.57421875" style="0" customWidth="1"/>
    <col min="7" max="7" width="12.421875" style="0" customWidth="1"/>
    <col min="8" max="8" width="4.7109375" style="0" customWidth="1"/>
    <col min="9" max="9" width="14.28125" style="129" customWidth="1"/>
    <col min="10" max="16384" width="9.140625" style="0" hidden="1" customWidth="1"/>
  </cols>
  <sheetData>
    <row r="1" spans="1:9" ht="12.75">
      <c r="A1" s="203" t="s">
        <v>20</v>
      </c>
      <c r="B1" s="216"/>
      <c r="C1" s="216"/>
      <c r="D1" s="216"/>
      <c r="E1" s="216"/>
      <c r="F1" s="216"/>
      <c r="G1" s="216"/>
      <c r="H1" s="216"/>
      <c r="I1" s="216"/>
    </row>
    <row r="2" spans="1:9" ht="12.75" customHeight="1">
      <c r="A2" s="29" t="s">
        <v>78</v>
      </c>
      <c r="B2" s="204" t="s">
        <v>21</v>
      </c>
      <c r="C2" s="224"/>
      <c r="D2" s="224"/>
      <c r="E2" s="224"/>
      <c r="F2" s="224"/>
      <c r="G2" s="224"/>
      <c r="H2" s="224"/>
      <c r="I2" s="224"/>
    </row>
    <row r="3" spans="1:9" ht="24.75" customHeight="1">
      <c r="A3" s="9"/>
      <c r="B3" s="9" t="s">
        <v>88</v>
      </c>
      <c r="C3" s="197" t="s">
        <v>22</v>
      </c>
      <c r="D3" s="197"/>
      <c r="E3" s="197"/>
      <c r="F3" s="9" t="s">
        <v>152</v>
      </c>
      <c r="G3" s="46">
        <f>'Sch-DepreciationPlantMachinery'!C16</f>
        <v>0</v>
      </c>
      <c r="H3" s="197"/>
      <c r="I3" s="197"/>
    </row>
    <row r="4" spans="1:9" ht="23.25" customHeight="1">
      <c r="A4" s="9"/>
      <c r="B4" s="9" t="s">
        <v>93</v>
      </c>
      <c r="C4" s="197" t="s">
        <v>23</v>
      </c>
      <c r="D4" s="197"/>
      <c r="E4" s="197"/>
      <c r="F4" s="9" t="s">
        <v>153</v>
      </c>
      <c r="G4" s="46">
        <f>'Sch-DepreciationPlantMachinery'!D16</f>
        <v>0</v>
      </c>
      <c r="H4" s="197"/>
      <c r="I4" s="197"/>
    </row>
    <row r="5" spans="1:9" ht="22.5" customHeight="1">
      <c r="A5" s="9"/>
      <c r="B5" s="9" t="s">
        <v>102</v>
      </c>
      <c r="C5" s="197" t="s">
        <v>24</v>
      </c>
      <c r="D5" s="197"/>
      <c r="E5" s="197"/>
      <c r="F5" s="9" t="s">
        <v>112</v>
      </c>
      <c r="G5" s="46">
        <f>'Sch-DepreciationPlantMachinery'!E16</f>
        <v>0</v>
      </c>
      <c r="H5" s="197"/>
      <c r="I5" s="197"/>
    </row>
    <row r="6" spans="1:9" ht="22.5" customHeight="1">
      <c r="A6" s="9"/>
      <c r="B6" s="9" t="s">
        <v>161</v>
      </c>
      <c r="C6" s="197" t="s">
        <v>25</v>
      </c>
      <c r="D6" s="197"/>
      <c r="E6" s="197"/>
      <c r="F6" s="9" t="s">
        <v>154</v>
      </c>
      <c r="G6" s="46">
        <f>'Sch-DepreciationPlantMachinery'!F16</f>
        <v>0</v>
      </c>
      <c r="H6" s="197"/>
      <c r="I6" s="197"/>
    </row>
    <row r="7" spans="1:9" ht="24" customHeight="1">
      <c r="A7" s="9"/>
      <c r="B7" s="9" t="s">
        <v>151</v>
      </c>
      <c r="C7" s="197" t="s">
        <v>26</v>
      </c>
      <c r="D7" s="197"/>
      <c r="E7" s="197"/>
      <c r="F7" s="9" t="s">
        <v>155</v>
      </c>
      <c r="G7" s="46">
        <f>'Sch-DepreciationPlantMachinery'!G16</f>
        <v>0</v>
      </c>
      <c r="H7" s="197"/>
      <c r="I7" s="197"/>
    </row>
    <row r="8" spans="1:9" ht="22.5" customHeight="1">
      <c r="A8" s="9"/>
      <c r="B8" s="9" t="s">
        <v>237</v>
      </c>
      <c r="C8" s="197" t="s">
        <v>27</v>
      </c>
      <c r="D8" s="197"/>
      <c r="E8" s="197"/>
      <c r="F8" s="9" t="s">
        <v>30</v>
      </c>
      <c r="G8" s="46">
        <f>'Sch-DepreciationPlantMachinery'!H16</f>
        <v>0</v>
      </c>
      <c r="H8" s="197"/>
      <c r="I8" s="197"/>
    </row>
    <row r="9" spans="1:9" ht="21.75" customHeight="1">
      <c r="A9" s="9"/>
      <c r="B9" s="9" t="s">
        <v>238</v>
      </c>
      <c r="C9" s="197" t="s">
        <v>28</v>
      </c>
      <c r="D9" s="197"/>
      <c r="E9" s="197"/>
      <c r="F9" s="9" t="s">
        <v>31</v>
      </c>
      <c r="G9" s="46">
        <f>'Sch-DepreciationPlantMachinery'!I16</f>
        <v>0</v>
      </c>
      <c r="H9" s="197"/>
      <c r="I9" s="197"/>
    </row>
    <row r="10" spans="1:9" ht="16.5" customHeight="1">
      <c r="A10" s="9"/>
      <c r="B10" s="9" t="s">
        <v>239</v>
      </c>
      <c r="C10" s="197" t="s">
        <v>29</v>
      </c>
      <c r="D10" s="197"/>
      <c r="E10" s="197"/>
      <c r="F10" s="216"/>
      <c r="G10" s="216"/>
      <c r="H10" s="29" t="s">
        <v>32</v>
      </c>
      <c r="I10" s="128">
        <f>SUM(G3:G9)</f>
        <v>0</v>
      </c>
    </row>
    <row r="11" spans="1:9" ht="12.75">
      <c r="A11" s="29" t="s">
        <v>79</v>
      </c>
      <c r="B11" s="203" t="s">
        <v>33</v>
      </c>
      <c r="C11" s="216"/>
      <c r="D11" s="216"/>
      <c r="E11" s="216"/>
      <c r="F11" s="216"/>
      <c r="G11" s="216"/>
      <c r="H11" s="216"/>
      <c r="I11" s="216"/>
    </row>
    <row r="12" spans="1:9" ht="25.5" customHeight="1">
      <c r="A12" s="9"/>
      <c r="B12" s="9" t="s">
        <v>88</v>
      </c>
      <c r="C12" s="197" t="s">
        <v>35</v>
      </c>
      <c r="D12" s="197"/>
      <c r="E12" s="197"/>
      <c r="F12" s="9" t="s">
        <v>220</v>
      </c>
      <c r="G12" s="46">
        <f>'Sch-DepreciationOtherAssets'!C16</f>
        <v>0</v>
      </c>
      <c r="H12" s="197"/>
      <c r="I12" s="197"/>
    </row>
    <row r="13" spans="1:9" ht="27.75" customHeight="1">
      <c r="A13" s="9"/>
      <c r="B13" s="9" t="s">
        <v>93</v>
      </c>
      <c r="C13" s="197" t="s">
        <v>37</v>
      </c>
      <c r="D13" s="197"/>
      <c r="E13" s="197"/>
      <c r="F13" s="9" t="s">
        <v>221</v>
      </c>
      <c r="G13" s="46">
        <f>'Sch-DepreciationOtherAssets'!D16</f>
        <v>0</v>
      </c>
      <c r="H13" s="197"/>
      <c r="I13" s="197"/>
    </row>
    <row r="14" spans="1:9" ht="27" customHeight="1">
      <c r="A14" s="9"/>
      <c r="B14" s="9" t="s">
        <v>102</v>
      </c>
      <c r="C14" s="197" t="s">
        <v>36</v>
      </c>
      <c r="D14" s="197"/>
      <c r="E14" s="197"/>
      <c r="F14" s="9" t="s">
        <v>143</v>
      </c>
      <c r="G14" s="46">
        <f>'Sch-DepreciationOtherAssets'!E16</f>
        <v>0</v>
      </c>
      <c r="H14" s="197"/>
      <c r="I14" s="197"/>
    </row>
    <row r="15" spans="1:9" ht="15" customHeight="1">
      <c r="A15" s="9"/>
      <c r="B15" s="9" t="s">
        <v>161</v>
      </c>
      <c r="C15" s="199" t="s">
        <v>1143</v>
      </c>
      <c r="D15" s="166"/>
      <c r="E15" s="166"/>
      <c r="F15" s="224"/>
      <c r="G15" s="225"/>
      <c r="H15" s="29" t="s">
        <v>222</v>
      </c>
      <c r="I15" s="128">
        <f>SUM(G12:G14)</f>
        <v>0</v>
      </c>
    </row>
    <row r="16" spans="1:9" ht="12.75">
      <c r="A16" s="29" t="s">
        <v>138</v>
      </c>
      <c r="B16" s="204" t="s">
        <v>38</v>
      </c>
      <c r="C16" s="224"/>
      <c r="D16" s="224"/>
      <c r="E16" s="224"/>
      <c r="F16" s="224"/>
      <c r="G16" s="225"/>
      <c r="H16" s="43" t="s">
        <v>139</v>
      </c>
      <c r="I16" s="128">
        <f>'Sch-DepreciationOtherAssets'!F16</f>
        <v>0</v>
      </c>
    </row>
    <row r="17" spans="1:9" ht="12.75">
      <c r="A17" s="29" t="s">
        <v>141</v>
      </c>
      <c r="B17" s="204" t="s">
        <v>39</v>
      </c>
      <c r="C17" s="224"/>
      <c r="D17" s="224"/>
      <c r="E17" s="224"/>
      <c r="F17" s="224"/>
      <c r="G17" s="225"/>
      <c r="H17" s="43" t="s">
        <v>142</v>
      </c>
      <c r="I17" s="128">
        <f>'Sch-DepreciationOtherAssets'!G16</f>
        <v>0</v>
      </c>
    </row>
    <row r="18" spans="1:9" ht="12.75">
      <c r="A18" s="29" t="s">
        <v>207</v>
      </c>
      <c r="B18" s="204" t="s">
        <v>40</v>
      </c>
      <c r="C18" s="224"/>
      <c r="D18" s="224"/>
      <c r="E18" s="224"/>
      <c r="F18" s="224"/>
      <c r="G18" s="225"/>
      <c r="H18" s="43" t="s">
        <v>211</v>
      </c>
      <c r="I18" s="128">
        <f>'Sch-DepreciationOtherAssets'!H16</f>
        <v>0</v>
      </c>
    </row>
    <row r="19" spans="1:9" ht="14.25" customHeight="1">
      <c r="A19" s="29" t="s">
        <v>261</v>
      </c>
      <c r="B19" s="204" t="s">
        <v>41</v>
      </c>
      <c r="C19" s="224"/>
      <c r="D19" s="224"/>
      <c r="E19" s="224"/>
      <c r="F19" s="224"/>
      <c r="G19" s="225"/>
      <c r="H19" s="43" t="s">
        <v>754</v>
      </c>
      <c r="I19" s="128">
        <f>I10+I15+I16+I17+I18</f>
        <v>0</v>
      </c>
    </row>
    <row r="20" ht="15.75" customHeight="1" hidden="1"/>
    <row r="21" ht="20.25" customHeight="1" hidden="1"/>
    <row r="22" ht="26.25" customHeight="1" hidden="1"/>
    <row r="23" ht="23.25" customHeight="1" hidden="1"/>
    <row r="24" ht="14.25" customHeight="1" hidden="1"/>
    <row r="25" ht="12.75" hidden="1"/>
    <row r="26" ht="12.75" hidden="1"/>
    <row r="27" ht="12.75" hidden="1"/>
    <row r="28" ht="12.75" hidden="1"/>
  </sheetData>
  <sheetProtection sheet="1" objects="1" scenarios="1"/>
  <mergeCells count="21">
    <mergeCell ref="B11:I11"/>
    <mergeCell ref="H3:I9"/>
    <mergeCell ref="H12:I14"/>
    <mergeCell ref="C12:E12"/>
    <mergeCell ref="C13:E13"/>
    <mergeCell ref="C14:E14"/>
    <mergeCell ref="C6:E6"/>
    <mergeCell ref="C15:G15"/>
    <mergeCell ref="A1:I1"/>
    <mergeCell ref="C10:G10"/>
    <mergeCell ref="C7:E7"/>
    <mergeCell ref="C8:E8"/>
    <mergeCell ref="C9:E9"/>
    <mergeCell ref="C3:E3"/>
    <mergeCell ref="C4:E4"/>
    <mergeCell ref="C5:E5"/>
    <mergeCell ref="B2:I2"/>
    <mergeCell ref="B16:G16"/>
    <mergeCell ref="B17:G17"/>
    <mergeCell ref="B18:G18"/>
    <mergeCell ref="B19:G19"/>
  </mergeCells>
  <printOptions/>
  <pageMargins left="0.75" right="0.75" top="1" bottom="1" header="0.5" footer="0.5"/>
  <pageSetup blackAndWhite="1" horizontalDpi="300" verticalDpi="300" orientation="portrait" r:id="rId1"/>
  <ignoredErrors>
    <ignoredError sqref="H16:H19" numberStoredAsText="1"/>
  </ignoredErrors>
</worksheet>
</file>

<file path=xl/worksheets/sheet14.xml><?xml version="1.0" encoding="utf-8"?>
<worksheet xmlns="http://schemas.openxmlformats.org/spreadsheetml/2006/main" xmlns:r="http://schemas.openxmlformats.org/officeDocument/2006/relationships">
  <sheetPr codeName="Sheet13"/>
  <dimension ref="A1:I19"/>
  <sheetViews>
    <sheetView workbookViewId="0" topLeftCell="A1">
      <selection activeCell="A1" sqref="A1:I1"/>
    </sheetView>
  </sheetViews>
  <sheetFormatPr defaultColWidth="9.140625" defaultRowHeight="12.75" zeroHeight="1"/>
  <cols>
    <col min="1" max="1" width="2.7109375" style="0" customWidth="1"/>
    <col min="2" max="2" width="3.00390625" style="0" customWidth="1"/>
    <col min="3" max="3" width="23.28125" style="0" customWidth="1"/>
    <col min="5" max="5" width="15.8515625" style="0" customWidth="1"/>
    <col min="6" max="6" width="4.421875" style="0" customWidth="1"/>
    <col min="7" max="7" width="14.57421875" style="0" customWidth="1"/>
    <col min="8" max="8" width="5.00390625" style="0" customWidth="1"/>
    <col min="9" max="9" width="11.28125" style="129" customWidth="1"/>
    <col min="10" max="16384" width="9.140625" style="0" hidden="1" customWidth="1"/>
  </cols>
  <sheetData>
    <row r="1" spans="1:9" ht="12.75">
      <c r="A1" s="203" t="s">
        <v>42</v>
      </c>
      <c r="B1" s="216"/>
      <c r="C1" s="216"/>
      <c r="D1" s="216"/>
      <c r="E1" s="216"/>
      <c r="F1" s="216"/>
      <c r="G1" s="216"/>
      <c r="H1" s="216"/>
      <c r="I1" s="216"/>
    </row>
    <row r="2" spans="1:9" ht="12.75" customHeight="1">
      <c r="A2" s="29" t="s">
        <v>78</v>
      </c>
      <c r="B2" s="204" t="s">
        <v>21</v>
      </c>
      <c r="C2" s="224"/>
      <c r="D2" s="224"/>
      <c r="E2" s="224"/>
      <c r="F2" s="224"/>
      <c r="G2" s="224"/>
      <c r="H2" s="224"/>
      <c r="I2" s="225"/>
    </row>
    <row r="3" spans="1:9" ht="24" customHeight="1">
      <c r="A3" s="9"/>
      <c r="B3" s="9" t="s">
        <v>88</v>
      </c>
      <c r="C3" s="197" t="s">
        <v>43</v>
      </c>
      <c r="D3" s="197"/>
      <c r="E3" s="197"/>
      <c r="F3" s="9" t="s">
        <v>152</v>
      </c>
      <c r="G3" s="46">
        <f>'Sch-DepreciationPlantMachinery'!C18</f>
        <v>0</v>
      </c>
      <c r="H3" s="231"/>
      <c r="I3" s="257"/>
    </row>
    <row r="4" spans="1:9" ht="25.5" customHeight="1">
      <c r="A4" s="9"/>
      <c r="B4" s="9" t="s">
        <v>93</v>
      </c>
      <c r="C4" s="199" t="s">
        <v>44</v>
      </c>
      <c r="D4" s="166"/>
      <c r="E4" s="167"/>
      <c r="F4" s="9" t="s">
        <v>153</v>
      </c>
      <c r="G4" s="46">
        <f>'Sch-DepreciationPlantMachinery'!D18</f>
        <v>0</v>
      </c>
      <c r="H4" s="265"/>
      <c r="I4" s="267"/>
    </row>
    <row r="5" spans="1:9" ht="23.25" customHeight="1">
      <c r="A5" s="9"/>
      <c r="B5" s="9" t="s">
        <v>102</v>
      </c>
      <c r="C5" s="197" t="s">
        <v>50</v>
      </c>
      <c r="D5" s="197"/>
      <c r="E5" s="197"/>
      <c r="F5" s="9" t="s">
        <v>112</v>
      </c>
      <c r="G5" s="46">
        <f>'Sch-DepreciationPlantMachinery'!E18</f>
        <v>0</v>
      </c>
      <c r="H5" s="265"/>
      <c r="I5" s="267"/>
    </row>
    <row r="6" spans="1:9" ht="22.5" customHeight="1">
      <c r="A6" s="9"/>
      <c r="B6" s="9" t="s">
        <v>161</v>
      </c>
      <c r="C6" s="197" t="s">
        <v>45</v>
      </c>
      <c r="D6" s="197"/>
      <c r="E6" s="197"/>
      <c r="F6" s="9" t="s">
        <v>154</v>
      </c>
      <c r="G6" s="46">
        <f>'Sch-DepreciationPlantMachinery'!F18</f>
        <v>0</v>
      </c>
      <c r="H6" s="265"/>
      <c r="I6" s="267"/>
    </row>
    <row r="7" spans="1:9" ht="24" customHeight="1">
      <c r="A7" s="9"/>
      <c r="B7" s="9" t="s">
        <v>151</v>
      </c>
      <c r="C7" s="197" t="s">
        <v>46</v>
      </c>
      <c r="D7" s="197"/>
      <c r="E7" s="197"/>
      <c r="F7" s="9" t="s">
        <v>155</v>
      </c>
      <c r="G7" s="46">
        <f>'Sch-DepreciationPlantMachinery'!G18</f>
        <v>0</v>
      </c>
      <c r="H7" s="265"/>
      <c r="I7" s="267"/>
    </row>
    <row r="8" spans="1:9" ht="22.5" customHeight="1">
      <c r="A8" s="9"/>
      <c r="B8" s="9" t="s">
        <v>237</v>
      </c>
      <c r="C8" s="197" t="s">
        <v>47</v>
      </c>
      <c r="D8" s="197"/>
      <c r="E8" s="197"/>
      <c r="F8" s="9" t="s">
        <v>30</v>
      </c>
      <c r="G8" s="46">
        <f>'Sch-DepreciationPlantMachinery'!H18</f>
        <v>0</v>
      </c>
      <c r="H8" s="265"/>
      <c r="I8" s="267"/>
    </row>
    <row r="9" spans="1:9" ht="22.5" customHeight="1">
      <c r="A9" s="9"/>
      <c r="B9" s="9" t="s">
        <v>238</v>
      </c>
      <c r="C9" s="197" t="s">
        <v>48</v>
      </c>
      <c r="D9" s="197"/>
      <c r="E9" s="197"/>
      <c r="F9" s="9" t="s">
        <v>31</v>
      </c>
      <c r="G9" s="46">
        <f>'Sch-DepreciationPlantMachinery'!I18</f>
        <v>0</v>
      </c>
      <c r="H9" s="258"/>
      <c r="I9" s="259"/>
    </row>
    <row r="10" spans="1:9" ht="12.75">
      <c r="A10" s="9"/>
      <c r="B10" s="9" t="s">
        <v>239</v>
      </c>
      <c r="C10" s="199" t="s">
        <v>49</v>
      </c>
      <c r="D10" s="166"/>
      <c r="E10" s="166"/>
      <c r="F10" s="224"/>
      <c r="G10" s="225"/>
      <c r="H10" s="29" t="s">
        <v>32</v>
      </c>
      <c r="I10" s="128">
        <f>SUM(G3:G9)</f>
        <v>0</v>
      </c>
    </row>
    <row r="11" spans="1:9" ht="12.75">
      <c r="A11" s="29" t="s">
        <v>79</v>
      </c>
      <c r="B11" s="203" t="s">
        <v>33</v>
      </c>
      <c r="C11" s="216"/>
      <c r="D11" s="216"/>
      <c r="E11" s="216"/>
      <c r="F11" s="216"/>
      <c r="G11" s="216"/>
      <c r="H11" s="216"/>
      <c r="I11" s="216"/>
    </row>
    <row r="12" spans="1:9" ht="24" customHeight="1">
      <c r="A12" s="9"/>
      <c r="B12" s="70" t="s">
        <v>88</v>
      </c>
      <c r="C12" s="252" t="s">
        <v>757</v>
      </c>
      <c r="D12" s="252"/>
      <c r="E12" s="252"/>
      <c r="F12" s="70" t="s">
        <v>220</v>
      </c>
      <c r="G12" s="46">
        <f>'Sch-DepreciationOtherAssets'!C18</f>
        <v>0</v>
      </c>
      <c r="H12" s="265"/>
      <c r="I12" s="271"/>
    </row>
    <row r="13" spans="1:9" ht="24" customHeight="1">
      <c r="A13" s="9"/>
      <c r="B13" s="9" t="s">
        <v>93</v>
      </c>
      <c r="C13" s="197" t="s">
        <v>758</v>
      </c>
      <c r="D13" s="197"/>
      <c r="E13" s="197"/>
      <c r="F13" s="9" t="s">
        <v>221</v>
      </c>
      <c r="G13" s="46">
        <f>'Sch-DepreciationOtherAssets'!D18</f>
        <v>0</v>
      </c>
      <c r="H13" s="270"/>
      <c r="I13" s="271"/>
    </row>
    <row r="14" spans="1:9" ht="21.75" customHeight="1">
      <c r="A14" s="9"/>
      <c r="B14" s="9" t="s">
        <v>102</v>
      </c>
      <c r="C14" s="197" t="s">
        <v>759</v>
      </c>
      <c r="D14" s="197"/>
      <c r="E14" s="197"/>
      <c r="F14" s="9" t="s">
        <v>143</v>
      </c>
      <c r="G14" s="46">
        <f>'Sch-DepreciationOtherAssets'!E18</f>
        <v>0</v>
      </c>
      <c r="H14" s="272"/>
      <c r="I14" s="273"/>
    </row>
    <row r="15" spans="1:9" ht="12.75">
      <c r="A15" s="9"/>
      <c r="B15" s="9" t="s">
        <v>161</v>
      </c>
      <c r="C15" s="199" t="s">
        <v>760</v>
      </c>
      <c r="D15" s="166"/>
      <c r="E15" s="166"/>
      <c r="F15" s="166"/>
      <c r="G15" s="167"/>
      <c r="H15" s="29" t="s">
        <v>222</v>
      </c>
      <c r="I15" s="128">
        <f>SUM(G12:G14)</f>
        <v>0</v>
      </c>
    </row>
    <row r="16" spans="1:9" ht="12.75">
      <c r="A16" s="29" t="s">
        <v>138</v>
      </c>
      <c r="B16" s="204" t="s">
        <v>765</v>
      </c>
      <c r="C16" s="296"/>
      <c r="D16" s="296"/>
      <c r="E16" s="296"/>
      <c r="F16" s="296"/>
      <c r="G16" s="297"/>
      <c r="H16" s="43" t="s">
        <v>139</v>
      </c>
      <c r="I16" s="128">
        <f>'Sch-DepreciationOtherAssets'!F18</f>
        <v>0</v>
      </c>
    </row>
    <row r="17" spans="1:9" ht="12.75">
      <c r="A17" s="29" t="s">
        <v>141</v>
      </c>
      <c r="B17" s="204" t="s">
        <v>761</v>
      </c>
      <c r="C17" s="296"/>
      <c r="D17" s="296"/>
      <c r="E17" s="296"/>
      <c r="F17" s="296"/>
      <c r="G17" s="297"/>
      <c r="H17" s="43" t="s">
        <v>142</v>
      </c>
      <c r="I17" s="128">
        <f>'Sch-DepreciationOtherAssets'!G18</f>
        <v>0</v>
      </c>
    </row>
    <row r="18" spans="1:9" ht="12.75">
      <c r="A18" s="29" t="s">
        <v>207</v>
      </c>
      <c r="B18" s="204" t="s">
        <v>762</v>
      </c>
      <c r="C18" s="296"/>
      <c r="D18" s="296"/>
      <c r="E18" s="296"/>
      <c r="F18" s="296"/>
      <c r="G18" s="297"/>
      <c r="H18" s="43" t="s">
        <v>211</v>
      </c>
      <c r="I18" s="128">
        <f>'Sch-DepreciationOtherAssets'!H18</f>
        <v>0</v>
      </c>
    </row>
    <row r="19" spans="1:9" ht="12.75">
      <c r="A19" s="29" t="s">
        <v>261</v>
      </c>
      <c r="B19" s="204" t="s">
        <v>763</v>
      </c>
      <c r="C19" s="296"/>
      <c r="D19" s="296"/>
      <c r="E19" s="296"/>
      <c r="F19" s="296"/>
      <c r="G19" s="297"/>
      <c r="H19" s="43" t="s">
        <v>754</v>
      </c>
      <c r="I19" s="128">
        <f>SUM(I10+I15+I16+I17+I18)</f>
        <v>0</v>
      </c>
    </row>
    <row r="20" ht="12.75" hidden="1"/>
    <row r="21" ht="12.75" hidden="1"/>
    <row r="22" ht="12.75" hidden="1"/>
    <row r="23" ht="12.75" hidden="1"/>
    <row r="24" ht="12.75" hidden="1"/>
    <row r="25" ht="12.75" hidden="1"/>
    <row r="26" ht="12.75" hidden="1"/>
    <row r="27" ht="12.75" hidden="1"/>
    <row r="28" ht="12.75" hidden="1"/>
    <row r="29" ht="12.75" hidden="1"/>
    <row r="30" ht="12.75" hidden="1"/>
    <row r="31" ht="12.75" hidden="1"/>
  </sheetData>
  <sheetProtection sheet="1" objects="1" scenarios="1"/>
  <mergeCells count="21">
    <mergeCell ref="A1:I1"/>
    <mergeCell ref="H3:I9"/>
    <mergeCell ref="C15:G15"/>
    <mergeCell ref="B19:G19"/>
    <mergeCell ref="B18:G18"/>
    <mergeCell ref="B17:G17"/>
    <mergeCell ref="B16:G16"/>
    <mergeCell ref="C12:E12"/>
    <mergeCell ref="C13:E13"/>
    <mergeCell ref="C14:E14"/>
    <mergeCell ref="H12:I14"/>
    <mergeCell ref="C7:E7"/>
    <mergeCell ref="C8:E8"/>
    <mergeCell ref="C9:E9"/>
    <mergeCell ref="C6:E6"/>
    <mergeCell ref="C10:G10"/>
    <mergeCell ref="B2:I2"/>
    <mergeCell ref="B11:I11"/>
    <mergeCell ref="C3:E3"/>
    <mergeCell ref="C4:E4"/>
    <mergeCell ref="C5:E5"/>
  </mergeCells>
  <printOptions/>
  <pageMargins left="0.75" right="0.75" top="1" bottom="1" header="0.5" footer="0.5"/>
  <pageSetup blackAndWhite="1" horizontalDpi="300" verticalDpi="300" orientation="portrait" r:id="rId1"/>
  <ignoredErrors>
    <ignoredError sqref="H16:H19" numberStoredAsText="1"/>
  </ignoredErrors>
</worksheet>
</file>

<file path=xl/worksheets/sheet15.xml><?xml version="1.0" encoding="utf-8"?>
<worksheet xmlns="http://schemas.openxmlformats.org/spreadsheetml/2006/main" xmlns:r="http://schemas.openxmlformats.org/officeDocument/2006/relationships">
  <sheetPr codeName="Sheet14"/>
  <dimension ref="A1:E10"/>
  <sheetViews>
    <sheetView workbookViewId="0" topLeftCell="A1">
      <selection activeCell="A1" sqref="A1:E1"/>
    </sheetView>
  </sheetViews>
  <sheetFormatPr defaultColWidth="9.140625" defaultRowHeight="12.75" zeroHeight="1"/>
  <cols>
    <col min="1" max="1" width="5.00390625" style="0" customWidth="1"/>
    <col min="2" max="2" width="21.140625" style="0" customWidth="1"/>
    <col min="3" max="3" width="22.57421875" style="0" customWidth="1"/>
    <col min="4" max="4" width="19.28125" style="0" customWidth="1"/>
    <col min="5" max="5" width="20.57421875" style="0" customWidth="1"/>
    <col min="6" max="16384" width="9.140625" style="0" hidden="1" customWidth="1"/>
  </cols>
  <sheetData>
    <row r="1" spans="1:5" ht="12.75">
      <c r="A1" s="203" t="s">
        <v>789</v>
      </c>
      <c r="B1" s="216"/>
      <c r="C1" s="216"/>
      <c r="D1" s="216"/>
      <c r="E1" s="216"/>
    </row>
    <row r="2" spans="1:5" ht="45.75" customHeight="1">
      <c r="A2" s="10" t="s">
        <v>790</v>
      </c>
      <c r="B2" s="10" t="s">
        <v>798</v>
      </c>
      <c r="C2" s="10" t="s">
        <v>681</v>
      </c>
      <c r="D2" s="10" t="s">
        <v>791</v>
      </c>
      <c r="E2" s="10" t="s">
        <v>799</v>
      </c>
    </row>
    <row r="3" spans="1:5" ht="13.5" customHeight="1">
      <c r="A3" s="10"/>
      <c r="B3" s="16" t="s">
        <v>213</v>
      </c>
      <c r="C3" s="16" t="s">
        <v>812</v>
      </c>
      <c r="D3" s="16" t="s">
        <v>139</v>
      </c>
      <c r="E3" s="16" t="s">
        <v>800</v>
      </c>
    </row>
    <row r="4" spans="1:5" ht="12.75">
      <c r="A4" s="5" t="s">
        <v>89</v>
      </c>
      <c r="B4" s="7" t="s">
        <v>792</v>
      </c>
      <c r="C4" s="113"/>
      <c r="D4" s="113"/>
      <c r="E4" s="122">
        <f aca="true" t="shared" si="0" ref="E4:E9">D4-C4</f>
        <v>0</v>
      </c>
    </row>
    <row r="5" spans="1:5" ht="12.75">
      <c r="A5" s="5" t="s">
        <v>90</v>
      </c>
      <c r="B5" s="7" t="s">
        <v>793</v>
      </c>
      <c r="C5" s="113"/>
      <c r="D5" s="113"/>
      <c r="E5" s="122">
        <f t="shared" si="0"/>
        <v>0</v>
      </c>
    </row>
    <row r="6" spans="1:5" ht="12.75">
      <c r="A6" s="5" t="s">
        <v>91</v>
      </c>
      <c r="B6" s="7" t="s">
        <v>794</v>
      </c>
      <c r="C6" s="113"/>
      <c r="D6" s="113"/>
      <c r="E6" s="122">
        <f t="shared" si="0"/>
        <v>0</v>
      </c>
    </row>
    <row r="7" spans="1:5" ht="12.75">
      <c r="A7" s="5" t="s">
        <v>92</v>
      </c>
      <c r="B7" s="7" t="s">
        <v>795</v>
      </c>
      <c r="C7" s="113"/>
      <c r="D7" s="113"/>
      <c r="E7" s="122">
        <f t="shared" si="0"/>
        <v>0</v>
      </c>
    </row>
    <row r="8" spans="1:5" ht="12.75">
      <c r="A8" s="5" t="s">
        <v>97</v>
      </c>
      <c r="B8" s="7" t="s">
        <v>796</v>
      </c>
      <c r="C8" s="113"/>
      <c r="D8" s="113"/>
      <c r="E8" s="122">
        <f t="shared" si="0"/>
        <v>0</v>
      </c>
    </row>
    <row r="9" spans="1:5" ht="12.75">
      <c r="A9" s="5" t="s">
        <v>98</v>
      </c>
      <c r="B9" s="7" t="s">
        <v>797</v>
      </c>
      <c r="C9" s="113"/>
      <c r="D9" s="113"/>
      <c r="E9" s="122">
        <f t="shared" si="0"/>
        <v>0</v>
      </c>
    </row>
    <row r="10" spans="1:5" ht="12.75">
      <c r="A10" s="5" t="s">
        <v>99</v>
      </c>
      <c r="B10" s="7" t="s">
        <v>1084</v>
      </c>
      <c r="C10" s="122">
        <f>SUM(C4:C9)</f>
        <v>0</v>
      </c>
      <c r="D10" s="122">
        <f>SUM(D4:D9)</f>
        <v>0</v>
      </c>
      <c r="E10" s="122">
        <f>SUM(E4:E9)</f>
        <v>0</v>
      </c>
    </row>
  </sheetData>
  <sheetProtection sheet="1" objects="1" scenarios="1"/>
  <mergeCells count="1">
    <mergeCell ref="A1:E1"/>
  </mergeCells>
  <printOptions/>
  <pageMargins left="0.75" right="0.75" top="1" bottom="1" header="0.5" footer="0.5"/>
  <pageSetup blackAndWhite="1" horizontalDpi="300" verticalDpi="300" orientation="portrait" r:id="rId1"/>
  <ignoredErrors>
    <ignoredError sqref="B3:D3" numberStoredAsText="1"/>
  </ignoredErrors>
</worksheet>
</file>

<file path=xl/worksheets/sheet16.xml><?xml version="1.0" encoding="utf-8"?>
<worksheet xmlns="http://schemas.openxmlformats.org/spreadsheetml/2006/main" xmlns:r="http://schemas.openxmlformats.org/officeDocument/2006/relationships">
  <sheetPr codeName="Sheet41"/>
  <dimension ref="A1:I68"/>
  <sheetViews>
    <sheetView workbookViewId="0" topLeftCell="A1">
      <selection activeCell="A1" sqref="A1:I1"/>
    </sheetView>
  </sheetViews>
  <sheetFormatPr defaultColWidth="9.140625" defaultRowHeight="12.75" zeroHeight="1"/>
  <cols>
    <col min="1" max="1" width="3.00390625" style="197" customWidth="1"/>
    <col min="2" max="2" width="3.28125" style="197" customWidth="1"/>
    <col min="3" max="3" width="3.8515625" style="197" customWidth="1"/>
    <col min="4" max="4" width="4.140625" style="197" customWidth="1"/>
    <col min="5" max="5" width="42.140625" style="197" customWidth="1"/>
    <col min="6" max="6" width="4.7109375" style="197" customWidth="1"/>
    <col min="7" max="7" width="12.8515625" style="197" customWidth="1"/>
    <col min="8" max="8" width="4.00390625" style="197" customWidth="1"/>
    <col min="9" max="9" width="12.140625" style="197" customWidth="1"/>
    <col min="10" max="255" width="9.140625" style="0" hidden="1" customWidth="1"/>
    <col min="256" max="16384" width="0.13671875" style="0" hidden="1" customWidth="1"/>
  </cols>
  <sheetData>
    <row r="1" spans="1:9" ht="12.75">
      <c r="A1" s="203" t="s">
        <v>764</v>
      </c>
      <c r="B1" s="177"/>
      <c r="C1" s="177"/>
      <c r="D1" s="177"/>
      <c r="E1" s="177"/>
      <c r="F1" s="177"/>
      <c r="G1" s="177"/>
      <c r="H1" s="177"/>
      <c r="I1" s="177"/>
    </row>
    <row r="2" spans="1:9" ht="12.75">
      <c r="A2" s="44" t="s">
        <v>117</v>
      </c>
      <c r="B2" s="203" t="s">
        <v>822</v>
      </c>
      <c r="C2" s="177"/>
      <c r="D2" s="177"/>
      <c r="E2" s="177"/>
      <c r="F2" s="177"/>
      <c r="G2" s="177"/>
      <c r="H2" s="177"/>
      <c r="I2" s="177"/>
    </row>
    <row r="3" spans="1:3" ht="12.75">
      <c r="A3" s="35"/>
      <c r="B3" s="9" t="s">
        <v>78</v>
      </c>
      <c r="C3" s="197" t="s">
        <v>1530</v>
      </c>
    </row>
    <row r="4" spans="1:9" ht="12.75">
      <c r="A4" s="35"/>
      <c r="B4" s="35"/>
      <c r="C4" s="9" t="s">
        <v>88</v>
      </c>
      <c r="D4" s="197" t="s">
        <v>1531</v>
      </c>
      <c r="F4" s="9" t="s">
        <v>152</v>
      </c>
      <c r="G4" s="40"/>
      <c r="H4" s="163"/>
      <c r="I4" s="163"/>
    </row>
    <row r="5" spans="1:9" ht="12.75">
      <c r="A5" s="35"/>
      <c r="B5" s="35"/>
      <c r="C5" s="9" t="s">
        <v>93</v>
      </c>
      <c r="D5" s="197" t="s">
        <v>1532</v>
      </c>
      <c r="F5" s="9" t="s">
        <v>153</v>
      </c>
      <c r="G5" s="40"/>
      <c r="H5" s="163"/>
      <c r="I5" s="163"/>
    </row>
    <row r="6" spans="1:9" ht="12.75">
      <c r="A6" s="35"/>
      <c r="B6" s="35"/>
      <c r="C6" s="9" t="s">
        <v>102</v>
      </c>
      <c r="D6" s="197" t="s">
        <v>1533</v>
      </c>
      <c r="F6" s="9" t="s">
        <v>112</v>
      </c>
      <c r="G6" s="40"/>
      <c r="H6" s="163"/>
      <c r="I6" s="163"/>
    </row>
    <row r="7" spans="1:9" ht="15" customHeight="1">
      <c r="A7" s="35"/>
      <c r="B7" s="35"/>
      <c r="C7" s="9" t="s">
        <v>161</v>
      </c>
      <c r="D7" s="197" t="s">
        <v>1144</v>
      </c>
      <c r="F7" s="9" t="s">
        <v>154</v>
      </c>
      <c r="G7" s="40"/>
      <c r="H7" s="163"/>
      <c r="I7" s="163"/>
    </row>
    <row r="8" spans="1:9" ht="12.75">
      <c r="A8" s="35"/>
      <c r="B8" s="35"/>
      <c r="C8" s="9" t="s">
        <v>151</v>
      </c>
      <c r="D8" s="197" t="s">
        <v>1534</v>
      </c>
      <c r="F8" s="177"/>
      <c r="G8" s="177"/>
      <c r="H8" s="9" t="s">
        <v>155</v>
      </c>
      <c r="I8" s="46">
        <f>SUM(G6-G7)</f>
        <v>0</v>
      </c>
    </row>
    <row r="9" spans="1:9" ht="22.5" customHeight="1">
      <c r="A9" s="35"/>
      <c r="B9" s="9" t="s">
        <v>79</v>
      </c>
      <c r="C9" s="197" t="s">
        <v>1145</v>
      </c>
      <c r="H9" s="36" t="s">
        <v>812</v>
      </c>
      <c r="I9" s="40"/>
    </row>
    <row r="10" spans="1:9" ht="12.75">
      <c r="A10" s="35"/>
      <c r="B10" s="9" t="s">
        <v>138</v>
      </c>
      <c r="C10" s="170" t="s">
        <v>1535</v>
      </c>
      <c r="D10" s="170"/>
      <c r="E10" s="170"/>
      <c r="F10" s="170"/>
      <c r="G10" s="170"/>
      <c r="H10" s="163"/>
      <c r="I10" s="163"/>
    </row>
    <row r="11" spans="1:9" ht="12.75">
      <c r="A11" s="35"/>
      <c r="B11" s="8"/>
      <c r="C11" s="9" t="s">
        <v>88</v>
      </c>
      <c r="D11" s="170" t="s">
        <v>1531</v>
      </c>
      <c r="E11" s="170"/>
      <c r="F11" s="9" t="s">
        <v>236</v>
      </c>
      <c r="G11" s="40"/>
      <c r="H11" s="163"/>
      <c r="I11" s="163"/>
    </row>
    <row r="12" spans="1:9" ht="12.75">
      <c r="A12" s="35"/>
      <c r="B12" s="8"/>
      <c r="C12" s="9" t="s">
        <v>93</v>
      </c>
      <c r="D12" s="170" t="s">
        <v>1536</v>
      </c>
      <c r="E12" s="170"/>
      <c r="F12" s="170"/>
      <c r="G12" s="170"/>
      <c r="H12" s="163"/>
      <c r="I12" s="163"/>
    </row>
    <row r="13" spans="1:9" ht="12.75">
      <c r="A13" s="35"/>
      <c r="B13" s="8"/>
      <c r="C13" s="9"/>
      <c r="D13" s="9" t="s">
        <v>89</v>
      </c>
      <c r="E13" s="9" t="s">
        <v>1537</v>
      </c>
      <c r="F13" s="9" t="s">
        <v>107</v>
      </c>
      <c r="G13" s="40"/>
      <c r="H13" s="163"/>
      <c r="I13" s="163"/>
    </row>
    <row r="14" spans="1:9" ht="12.75">
      <c r="A14" s="35"/>
      <c r="B14" s="8"/>
      <c r="C14" s="9"/>
      <c r="D14" s="9" t="s">
        <v>90</v>
      </c>
      <c r="E14" s="9" t="s">
        <v>1538</v>
      </c>
      <c r="F14" s="9" t="s">
        <v>108</v>
      </c>
      <c r="G14" s="40"/>
      <c r="H14" s="163"/>
      <c r="I14" s="163"/>
    </row>
    <row r="15" spans="1:9" ht="12.75">
      <c r="A15" s="35"/>
      <c r="B15" s="8"/>
      <c r="C15" s="9"/>
      <c r="D15" s="9" t="s">
        <v>91</v>
      </c>
      <c r="E15" s="9" t="s">
        <v>1539</v>
      </c>
      <c r="F15" s="9" t="s">
        <v>109</v>
      </c>
      <c r="G15" s="40"/>
      <c r="H15" s="163"/>
      <c r="I15" s="163"/>
    </row>
    <row r="16" spans="1:9" ht="12.75">
      <c r="A16" s="35"/>
      <c r="B16" s="8"/>
      <c r="C16" s="9"/>
      <c r="D16" s="9" t="s">
        <v>92</v>
      </c>
      <c r="E16" s="9" t="s">
        <v>1146</v>
      </c>
      <c r="F16" s="9" t="s">
        <v>110</v>
      </c>
      <c r="G16" s="46">
        <f>SUM(G13:G15)</f>
        <v>0</v>
      </c>
      <c r="H16" s="163"/>
      <c r="I16" s="163"/>
    </row>
    <row r="17" spans="1:9" ht="12.75">
      <c r="A17" s="35"/>
      <c r="B17" s="8"/>
      <c r="C17" s="9" t="s">
        <v>102</v>
      </c>
      <c r="D17" s="197" t="s">
        <v>1540</v>
      </c>
      <c r="F17" s="9" t="s">
        <v>189</v>
      </c>
      <c r="G17" s="46">
        <f>G11-G16</f>
        <v>0</v>
      </c>
      <c r="H17" s="163"/>
      <c r="I17" s="163"/>
    </row>
    <row r="18" spans="1:9" ht="24.75" customHeight="1">
      <c r="A18" s="35"/>
      <c r="B18" s="8"/>
      <c r="C18" s="9" t="s">
        <v>161</v>
      </c>
      <c r="D18" s="197" t="s">
        <v>1147</v>
      </c>
      <c r="F18" s="9" t="s">
        <v>243</v>
      </c>
      <c r="G18" s="40"/>
      <c r="H18" s="163"/>
      <c r="I18" s="163"/>
    </row>
    <row r="19" spans="1:9" ht="21" customHeight="1">
      <c r="A19" s="35"/>
      <c r="B19" s="8"/>
      <c r="C19" s="9" t="s">
        <v>151</v>
      </c>
      <c r="D19" s="197" t="s">
        <v>1148</v>
      </c>
      <c r="F19" s="9" t="s">
        <v>204</v>
      </c>
      <c r="G19" s="40"/>
      <c r="H19" s="163"/>
      <c r="I19" s="163"/>
    </row>
    <row r="20" spans="1:9" ht="12.75">
      <c r="A20" s="35"/>
      <c r="B20" s="8"/>
      <c r="C20" s="9" t="s">
        <v>237</v>
      </c>
      <c r="D20" s="197" t="s">
        <v>608</v>
      </c>
      <c r="H20" s="9" t="s">
        <v>244</v>
      </c>
      <c r="I20" s="46">
        <f>G17+G18-G19</f>
        <v>0</v>
      </c>
    </row>
    <row r="21" spans="1:9" ht="12.75" customHeight="1">
      <c r="A21" s="35"/>
      <c r="B21" s="9" t="s">
        <v>141</v>
      </c>
      <c r="C21" s="197" t="s">
        <v>1541</v>
      </c>
      <c r="H21" s="36" t="s">
        <v>142</v>
      </c>
      <c r="I21" s="46">
        <f>SUM('Sch-DeemedCapitalGains'!I19)</f>
        <v>0</v>
      </c>
    </row>
    <row r="22" spans="1:9" ht="21.75" customHeight="1">
      <c r="A22" s="35"/>
      <c r="B22" s="9" t="s">
        <v>207</v>
      </c>
      <c r="C22" s="197" t="s">
        <v>1149</v>
      </c>
      <c r="H22" s="36" t="s">
        <v>211</v>
      </c>
      <c r="I22" s="40"/>
    </row>
    <row r="23" spans="1:9" ht="14.25" customHeight="1">
      <c r="A23" s="35"/>
      <c r="B23" s="9" t="s">
        <v>261</v>
      </c>
      <c r="C23" s="197" t="s">
        <v>531</v>
      </c>
      <c r="H23" s="36" t="s">
        <v>754</v>
      </c>
      <c r="I23" s="46">
        <f>I8+I9+I20+I21+I22</f>
        <v>0</v>
      </c>
    </row>
    <row r="24" spans="1:9" ht="13.5" customHeight="1">
      <c r="A24" s="35"/>
      <c r="B24" s="9" t="s">
        <v>262</v>
      </c>
      <c r="C24" s="197" t="s">
        <v>1542</v>
      </c>
      <c r="H24" s="36" t="s">
        <v>755</v>
      </c>
      <c r="I24" s="40"/>
    </row>
    <row r="25" spans="1:9" ht="15" customHeight="1">
      <c r="A25" s="35"/>
      <c r="B25" s="9" t="s">
        <v>263</v>
      </c>
      <c r="C25" s="197" t="s">
        <v>1543</v>
      </c>
      <c r="H25" s="36" t="s">
        <v>1544</v>
      </c>
      <c r="I25" s="46">
        <f>SUM(I23-I24)</f>
        <v>0</v>
      </c>
    </row>
    <row r="26" spans="1:9" ht="12.75">
      <c r="A26" s="29" t="s">
        <v>127</v>
      </c>
      <c r="B26" s="203" t="s">
        <v>1545</v>
      </c>
      <c r="C26" s="177"/>
      <c r="D26" s="177"/>
      <c r="E26" s="177"/>
      <c r="F26" s="177"/>
      <c r="G26" s="177"/>
      <c r="H26" s="177"/>
      <c r="I26" s="177"/>
    </row>
    <row r="27" spans="1:3" ht="12.75">
      <c r="A27" s="8"/>
      <c r="B27" s="9" t="s">
        <v>78</v>
      </c>
      <c r="C27" s="197" t="s">
        <v>1530</v>
      </c>
    </row>
    <row r="28" spans="1:9" ht="12.75">
      <c r="A28" s="8"/>
      <c r="B28" s="8"/>
      <c r="C28" s="9" t="s">
        <v>88</v>
      </c>
      <c r="D28" s="170" t="s">
        <v>1531</v>
      </c>
      <c r="E28" s="170"/>
      <c r="F28" s="9" t="s">
        <v>152</v>
      </c>
      <c r="G28" s="40"/>
      <c r="H28" s="163"/>
      <c r="I28" s="163"/>
    </row>
    <row r="29" spans="1:9" ht="12.75">
      <c r="A29" s="8"/>
      <c r="B29" s="8"/>
      <c r="C29" s="9" t="s">
        <v>93</v>
      </c>
      <c r="D29" s="170" t="s">
        <v>1532</v>
      </c>
      <c r="E29" s="170"/>
      <c r="F29" s="9" t="s">
        <v>153</v>
      </c>
      <c r="G29" s="40"/>
      <c r="H29" s="163"/>
      <c r="I29" s="163"/>
    </row>
    <row r="30" spans="1:9" ht="12.75">
      <c r="A30" s="8"/>
      <c r="B30" s="8"/>
      <c r="C30" s="9" t="s">
        <v>102</v>
      </c>
      <c r="D30" s="170" t="s">
        <v>1546</v>
      </c>
      <c r="E30" s="170"/>
      <c r="F30" s="9" t="s">
        <v>112</v>
      </c>
      <c r="G30" s="40"/>
      <c r="H30" s="163"/>
      <c r="I30" s="163"/>
    </row>
    <row r="31" spans="1:9" ht="24" customHeight="1">
      <c r="A31" s="8"/>
      <c r="B31" s="8"/>
      <c r="C31" s="9" t="s">
        <v>161</v>
      </c>
      <c r="D31" s="169" t="s">
        <v>532</v>
      </c>
      <c r="E31" s="170"/>
      <c r="F31" s="9" t="s">
        <v>154</v>
      </c>
      <c r="G31" s="40"/>
      <c r="H31" s="163"/>
      <c r="I31" s="163"/>
    </row>
    <row r="32" spans="1:9" ht="12.75">
      <c r="A32" s="8"/>
      <c r="B32" s="8"/>
      <c r="C32" s="9" t="s">
        <v>151</v>
      </c>
      <c r="D32" s="170" t="s">
        <v>1547</v>
      </c>
      <c r="E32" s="170"/>
      <c r="F32" s="170"/>
      <c r="G32" s="170"/>
      <c r="H32" s="36" t="s">
        <v>155</v>
      </c>
      <c r="I32" s="46">
        <f>G30-G31</f>
        <v>0</v>
      </c>
    </row>
    <row r="33" spans="1:9" ht="12.75">
      <c r="A33" s="8"/>
      <c r="B33" s="9" t="s">
        <v>79</v>
      </c>
      <c r="C33" s="170" t="s">
        <v>1548</v>
      </c>
      <c r="D33" s="170"/>
      <c r="E33" s="170"/>
      <c r="F33" s="170"/>
      <c r="G33" s="170"/>
      <c r="H33" s="36" t="s">
        <v>812</v>
      </c>
      <c r="I33" s="40"/>
    </row>
    <row r="34" spans="1:9" ht="12.75">
      <c r="A34" s="8"/>
      <c r="B34" s="9" t="s">
        <v>138</v>
      </c>
      <c r="C34" s="170" t="s">
        <v>1549</v>
      </c>
      <c r="D34" s="170"/>
      <c r="E34" s="170"/>
      <c r="F34" s="170"/>
      <c r="G34" s="170"/>
      <c r="H34" s="299"/>
      <c r="I34" s="299"/>
    </row>
    <row r="35" spans="1:9" ht="12.75">
      <c r="A35" s="8"/>
      <c r="B35" s="8"/>
      <c r="C35" s="9" t="s">
        <v>88</v>
      </c>
      <c r="D35" s="170" t="s">
        <v>1531</v>
      </c>
      <c r="E35" s="170"/>
      <c r="F35" s="9" t="s">
        <v>236</v>
      </c>
      <c r="G35" s="40"/>
      <c r="H35" s="299"/>
      <c r="I35" s="299"/>
    </row>
    <row r="36" spans="1:9" ht="12.75">
      <c r="A36" s="8"/>
      <c r="B36" s="8"/>
      <c r="C36" s="9" t="s">
        <v>93</v>
      </c>
      <c r="D36" s="170" t="s">
        <v>1536</v>
      </c>
      <c r="E36" s="170"/>
      <c r="F36" s="170"/>
      <c r="G36" s="170"/>
      <c r="H36" s="299"/>
      <c r="I36" s="299"/>
    </row>
    <row r="37" spans="1:9" ht="12.75">
      <c r="A37" s="8"/>
      <c r="B37" s="8"/>
      <c r="C37" s="8"/>
      <c r="D37" s="9" t="s">
        <v>89</v>
      </c>
      <c r="E37" s="28" t="s">
        <v>1550</v>
      </c>
      <c r="F37" s="9" t="s">
        <v>107</v>
      </c>
      <c r="G37" s="40"/>
      <c r="H37" s="299"/>
      <c r="I37" s="299"/>
    </row>
    <row r="38" spans="1:9" ht="12.75">
      <c r="A38" s="8"/>
      <c r="B38" s="8"/>
      <c r="C38" s="8"/>
      <c r="D38" s="9" t="s">
        <v>90</v>
      </c>
      <c r="E38" s="9" t="s">
        <v>1551</v>
      </c>
      <c r="F38" s="9" t="s">
        <v>108</v>
      </c>
      <c r="G38" s="40"/>
      <c r="H38" s="299"/>
      <c r="I38" s="299"/>
    </row>
    <row r="39" spans="1:9" ht="12.75">
      <c r="A39" s="8"/>
      <c r="B39" s="8"/>
      <c r="C39" s="8"/>
      <c r="D39" s="9" t="s">
        <v>91</v>
      </c>
      <c r="E39" s="9" t="s">
        <v>1539</v>
      </c>
      <c r="F39" s="9" t="s">
        <v>109</v>
      </c>
      <c r="G39" s="40"/>
      <c r="H39" s="299"/>
      <c r="I39" s="299"/>
    </row>
    <row r="40" spans="1:9" ht="12.75">
      <c r="A40" s="8"/>
      <c r="B40" s="8"/>
      <c r="C40" s="8"/>
      <c r="D40" s="9" t="s">
        <v>92</v>
      </c>
      <c r="E40" s="9" t="s">
        <v>1552</v>
      </c>
      <c r="F40" s="9" t="s">
        <v>110</v>
      </c>
      <c r="G40" s="46">
        <f>SUM(G37:G39)</f>
        <v>0</v>
      </c>
      <c r="H40" s="299"/>
      <c r="I40" s="299"/>
    </row>
    <row r="41" spans="1:9" ht="12.75">
      <c r="A41" s="8"/>
      <c r="B41" s="8"/>
      <c r="C41" s="9" t="s">
        <v>102</v>
      </c>
      <c r="D41" s="170" t="s">
        <v>1540</v>
      </c>
      <c r="E41" s="170"/>
      <c r="F41" s="9" t="s">
        <v>189</v>
      </c>
      <c r="G41" s="46">
        <f>G35-G40</f>
        <v>0</v>
      </c>
      <c r="H41" s="299"/>
      <c r="I41" s="299"/>
    </row>
    <row r="42" spans="1:9" ht="21.75" customHeight="1">
      <c r="A42" s="8"/>
      <c r="B42" s="8"/>
      <c r="C42" s="9" t="s">
        <v>161</v>
      </c>
      <c r="D42" s="169" t="s">
        <v>532</v>
      </c>
      <c r="E42" s="170"/>
      <c r="F42" s="9" t="s">
        <v>243</v>
      </c>
      <c r="G42" s="40"/>
      <c r="H42" s="299"/>
      <c r="I42" s="299"/>
    </row>
    <row r="43" spans="1:9" ht="12.75">
      <c r="A43" s="8"/>
      <c r="B43" s="8"/>
      <c r="C43" s="9" t="s">
        <v>151</v>
      </c>
      <c r="D43" s="197" t="s">
        <v>1553</v>
      </c>
      <c r="H43" s="9" t="s">
        <v>204</v>
      </c>
      <c r="I43" s="46">
        <f>G41-G42</f>
        <v>0</v>
      </c>
    </row>
    <row r="44" spans="1:9" ht="12.75">
      <c r="A44" s="8"/>
      <c r="B44" s="9" t="s">
        <v>141</v>
      </c>
      <c r="C44" s="197" t="s">
        <v>1554</v>
      </c>
      <c r="D44" s="177"/>
      <c r="E44" s="177"/>
      <c r="F44" s="177"/>
      <c r="G44" s="177"/>
      <c r="H44" s="177"/>
      <c r="I44" s="177"/>
    </row>
    <row r="45" spans="1:9" ht="12.75">
      <c r="A45" s="8"/>
      <c r="B45" s="8"/>
      <c r="C45" s="9" t="s">
        <v>88</v>
      </c>
      <c r="D45" s="170" t="s">
        <v>1531</v>
      </c>
      <c r="E45" s="170"/>
      <c r="F45" s="9" t="s">
        <v>210</v>
      </c>
      <c r="G45" s="40"/>
      <c r="H45" s="298"/>
      <c r="I45" s="298"/>
    </row>
    <row r="46" spans="1:9" ht="12.75" customHeight="1">
      <c r="A46" s="8"/>
      <c r="B46" s="8"/>
      <c r="C46" s="9" t="s">
        <v>93</v>
      </c>
      <c r="D46" s="197" t="s">
        <v>1536</v>
      </c>
      <c r="E46" s="177"/>
      <c r="F46" s="177"/>
      <c r="G46" s="177"/>
      <c r="H46" s="298"/>
      <c r="I46" s="298"/>
    </row>
    <row r="47" spans="1:9" ht="12.75">
      <c r="A47" s="8"/>
      <c r="B47" s="8"/>
      <c r="C47" s="8"/>
      <c r="D47" s="9" t="s">
        <v>89</v>
      </c>
      <c r="E47" s="28" t="s">
        <v>1555</v>
      </c>
      <c r="F47" s="9" t="s">
        <v>107</v>
      </c>
      <c r="G47" s="40"/>
      <c r="H47" s="298"/>
      <c r="I47" s="298"/>
    </row>
    <row r="48" spans="1:9" ht="12.75">
      <c r="A48" s="8"/>
      <c r="B48" s="8"/>
      <c r="C48" s="8"/>
      <c r="D48" s="9" t="s">
        <v>90</v>
      </c>
      <c r="E48" s="9" t="s">
        <v>1556</v>
      </c>
      <c r="F48" s="9" t="s">
        <v>108</v>
      </c>
      <c r="G48" s="40"/>
      <c r="H48" s="298"/>
      <c r="I48" s="298"/>
    </row>
    <row r="49" spans="1:9" ht="12.75">
      <c r="A49" s="8"/>
      <c r="B49" s="8"/>
      <c r="C49" s="8"/>
      <c r="D49" s="9" t="s">
        <v>91</v>
      </c>
      <c r="E49" s="9" t="s">
        <v>1539</v>
      </c>
      <c r="F49" s="9" t="s">
        <v>109</v>
      </c>
      <c r="G49" s="40"/>
      <c r="H49" s="298"/>
      <c r="I49" s="298"/>
    </row>
    <row r="50" spans="1:9" ht="12.75">
      <c r="A50" s="8"/>
      <c r="B50" s="8"/>
      <c r="C50" s="8"/>
      <c r="D50" s="9" t="s">
        <v>92</v>
      </c>
      <c r="E50" s="9" t="s">
        <v>1552</v>
      </c>
      <c r="F50" s="9" t="s">
        <v>110</v>
      </c>
      <c r="G50" s="46">
        <f>SUM(G47:G49)</f>
        <v>0</v>
      </c>
      <c r="H50" s="298"/>
      <c r="I50" s="298"/>
    </row>
    <row r="51" spans="1:9" ht="12.75">
      <c r="A51" s="8"/>
      <c r="B51" s="8"/>
      <c r="C51" s="9" t="s">
        <v>102</v>
      </c>
      <c r="D51" s="197" t="s">
        <v>1557</v>
      </c>
      <c r="F51" s="9" t="s">
        <v>208</v>
      </c>
      <c r="G51" s="46">
        <f>G45-G50</f>
        <v>0</v>
      </c>
      <c r="H51" s="298"/>
      <c r="I51" s="298"/>
    </row>
    <row r="52" spans="1:9" ht="23.25" customHeight="1">
      <c r="A52" s="8"/>
      <c r="B52" s="8"/>
      <c r="C52" s="9" t="s">
        <v>161</v>
      </c>
      <c r="D52" s="197" t="s">
        <v>532</v>
      </c>
      <c r="F52" s="9" t="s">
        <v>859</v>
      </c>
      <c r="G52" s="40"/>
      <c r="H52" s="298"/>
      <c r="I52" s="298"/>
    </row>
    <row r="53" spans="1:9" ht="12.75">
      <c r="A53" s="8"/>
      <c r="B53" s="8"/>
      <c r="C53" s="9" t="s">
        <v>151</v>
      </c>
      <c r="D53" s="197" t="s">
        <v>1558</v>
      </c>
      <c r="H53" s="9" t="s">
        <v>916</v>
      </c>
      <c r="I53" s="46">
        <f>G51-G52</f>
        <v>0</v>
      </c>
    </row>
    <row r="54" spans="1:9" ht="23.25" customHeight="1">
      <c r="A54" s="8"/>
      <c r="B54" s="9" t="s">
        <v>207</v>
      </c>
      <c r="C54" s="197" t="s">
        <v>884</v>
      </c>
      <c r="H54" s="36" t="s">
        <v>211</v>
      </c>
      <c r="I54" s="40"/>
    </row>
    <row r="55" spans="1:9" ht="12.75">
      <c r="A55" s="8"/>
      <c r="B55" s="9" t="s">
        <v>261</v>
      </c>
      <c r="C55" s="197" t="s">
        <v>1559</v>
      </c>
      <c r="H55" s="9" t="s">
        <v>1560</v>
      </c>
      <c r="I55" s="46">
        <f>SUM(I32+I33+I43+I53+I54)</f>
        <v>0</v>
      </c>
    </row>
    <row r="56" spans="1:9" ht="12.75">
      <c r="A56" s="29" t="s">
        <v>126</v>
      </c>
      <c r="B56" s="203" t="s">
        <v>1561</v>
      </c>
      <c r="C56" s="177"/>
      <c r="D56" s="177"/>
      <c r="E56" s="177"/>
      <c r="F56" s="177"/>
      <c r="G56" s="177"/>
      <c r="H56" s="9" t="s">
        <v>1092</v>
      </c>
      <c r="I56" s="46">
        <f>I25+MAX(I55,0)</f>
        <v>0</v>
      </c>
    </row>
    <row r="57" spans="1:9" ht="12.75">
      <c r="A57" s="29" t="s">
        <v>178</v>
      </c>
      <c r="B57" s="203" t="s">
        <v>1562</v>
      </c>
      <c r="C57" s="177"/>
      <c r="D57" s="177"/>
      <c r="E57" s="177"/>
      <c r="F57" s="177"/>
      <c r="G57" s="177"/>
      <c r="H57" s="177"/>
      <c r="I57" s="177"/>
    </row>
    <row r="58" spans="1:3" ht="12.75">
      <c r="A58" s="8"/>
      <c r="B58" s="9" t="s">
        <v>78</v>
      </c>
      <c r="C58" s="197" t="s">
        <v>1563</v>
      </c>
    </row>
    <row r="59" spans="1:9" ht="12.75">
      <c r="A59" s="8"/>
      <c r="B59" s="8"/>
      <c r="C59" s="9" t="s">
        <v>84</v>
      </c>
      <c r="D59" s="197" t="s">
        <v>350</v>
      </c>
      <c r="E59" s="177"/>
      <c r="F59" s="177"/>
      <c r="G59" s="177"/>
      <c r="H59" s="177"/>
      <c r="I59" s="40"/>
    </row>
    <row r="60" spans="1:9" ht="12.75">
      <c r="A60" s="8"/>
      <c r="B60" s="8"/>
      <c r="C60" s="9" t="s">
        <v>85</v>
      </c>
      <c r="D60" s="197" t="s">
        <v>801</v>
      </c>
      <c r="I60" s="40"/>
    </row>
    <row r="61" spans="1:9" ht="12.75">
      <c r="A61" s="8"/>
      <c r="B61" s="8"/>
      <c r="C61" s="9" t="s">
        <v>86</v>
      </c>
      <c r="D61" s="197" t="s">
        <v>802</v>
      </c>
      <c r="I61" s="40"/>
    </row>
    <row r="62" spans="1:9" ht="12.75">
      <c r="A62" s="8"/>
      <c r="B62" s="8"/>
      <c r="C62" s="9" t="s">
        <v>1097</v>
      </c>
      <c r="D62" s="197" t="s">
        <v>12</v>
      </c>
      <c r="I62" s="40"/>
    </row>
    <row r="63" spans="1:3" ht="12.75">
      <c r="A63" s="8"/>
      <c r="B63" s="9" t="s">
        <v>79</v>
      </c>
      <c r="C63" s="197" t="s">
        <v>0</v>
      </c>
    </row>
    <row r="64" spans="1:9" ht="12.75" customHeight="1">
      <c r="A64" s="8"/>
      <c r="B64" s="8"/>
      <c r="C64" s="9" t="s">
        <v>84</v>
      </c>
      <c r="D64" s="197" t="s">
        <v>350</v>
      </c>
      <c r="E64" s="177"/>
      <c r="F64" s="177"/>
      <c r="G64" s="177"/>
      <c r="H64" s="177"/>
      <c r="I64" s="40"/>
    </row>
    <row r="65" spans="1:9" ht="12.75" customHeight="1">
      <c r="A65" s="8"/>
      <c r="B65" s="8"/>
      <c r="C65" s="9" t="s">
        <v>85</v>
      </c>
      <c r="D65" s="197" t="s">
        <v>801</v>
      </c>
      <c r="I65" s="40"/>
    </row>
    <row r="66" spans="1:9" ht="12.75" customHeight="1">
      <c r="A66" s="8"/>
      <c r="B66" s="8"/>
      <c r="C66" s="9" t="s">
        <v>86</v>
      </c>
      <c r="D66" s="197" t="s">
        <v>802</v>
      </c>
      <c r="I66" s="40"/>
    </row>
    <row r="67" spans="1:9" ht="12.75" customHeight="1">
      <c r="A67" s="8"/>
      <c r="B67" s="8"/>
      <c r="C67" s="9" t="s">
        <v>1097</v>
      </c>
      <c r="D67" s="197" t="s">
        <v>12</v>
      </c>
      <c r="I67" s="40"/>
    </row>
    <row r="68" ht="25.5" customHeight="1">
      <c r="A68" s="197" t="s">
        <v>452</v>
      </c>
    </row>
    <row r="69" ht="12.75" customHeight="1" hidden="1"/>
    <row r="70" ht="12.75" customHeight="1" hidden="1"/>
    <row r="71" ht="12.75" customHeight="1" hidden="1"/>
  </sheetData>
  <sheetProtection sheet="1" objects="1" scenarios="1"/>
  <mergeCells count="61">
    <mergeCell ref="A68:I65536"/>
    <mergeCell ref="B2:I2"/>
    <mergeCell ref="C3:I3"/>
    <mergeCell ref="H4:I7"/>
    <mergeCell ref="H10:I19"/>
    <mergeCell ref="D7:E7"/>
    <mergeCell ref="C10:G10"/>
    <mergeCell ref="D11:E11"/>
    <mergeCell ref="D12:G12"/>
    <mergeCell ref="D4:E4"/>
    <mergeCell ref="A1:I1"/>
    <mergeCell ref="B26:I26"/>
    <mergeCell ref="C27:I27"/>
    <mergeCell ref="H28:I31"/>
    <mergeCell ref="D8:G8"/>
    <mergeCell ref="D20:G20"/>
    <mergeCell ref="C9:G9"/>
    <mergeCell ref="B57:I57"/>
    <mergeCell ref="D59:H59"/>
    <mergeCell ref="D67:H67"/>
    <mergeCell ref="D61:H61"/>
    <mergeCell ref="D62:H62"/>
    <mergeCell ref="C63:I63"/>
    <mergeCell ref="D64:H64"/>
    <mergeCell ref="D60:H60"/>
    <mergeCell ref="D65:H65"/>
    <mergeCell ref="D66:H66"/>
    <mergeCell ref="C55:G55"/>
    <mergeCell ref="C54:G54"/>
    <mergeCell ref="D52:E52"/>
    <mergeCell ref="D51:E51"/>
    <mergeCell ref="D53:G53"/>
    <mergeCell ref="D43:G43"/>
    <mergeCell ref="D45:E45"/>
    <mergeCell ref="C24:G24"/>
    <mergeCell ref="C58:I58"/>
    <mergeCell ref="D36:G36"/>
    <mergeCell ref="B56:G56"/>
    <mergeCell ref="C25:G25"/>
    <mergeCell ref="D32:G32"/>
    <mergeCell ref="C44:I44"/>
    <mergeCell ref="D46:G46"/>
    <mergeCell ref="H45:I52"/>
    <mergeCell ref="D5:E5"/>
    <mergeCell ref="D6:E6"/>
    <mergeCell ref="D18:E18"/>
    <mergeCell ref="D17:E17"/>
    <mergeCell ref="D19:E19"/>
    <mergeCell ref="C22:G22"/>
    <mergeCell ref="C21:G21"/>
    <mergeCell ref="C23:G23"/>
    <mergeCell ref="H34:I42"/>
    <mergeCell ref="D42:E42"/>
    <mergeCell ref="D28:E28"/>
    <mergeCell ref="D29:E29"/>
    <mergeCell ref="D30:E30"/>
    <mergeCell ref="D31:E31"/>
    <mergeCell ref="C33:G33"/>
    <mergeCell ref="C34:G34"/>
    <mergeCell ref="D35:E35"/>
    <mergeCell ref="D41:E41"/>
  </mergeCells>
  <printOptions/>
  <pageMargins left="0.6" right="0.29" top="1" bottom="1" header="0.5" footer="0.5"/>
  <pageSetup blackAndWhite="1" horizontalDpi="300" verticalDpi="300" orientation="portrait" r:id="rId1"/>
  <ignoredErrors>
    <ignoredError sqref="H9 H21:H24 H33" numberStoredAsText="1"/>
  </ignoredErrors>
</worksheet>
</file>

<file path=xl/worksheets/sheet17.xml><?xml version="1.0" encoding="utf-8"?>
<worksheet xmlns="http://schemas.openxmlformats.org/spreadsheetml/2006/main" xmlns:r="http://schemas.openxmlformats.org/officeDocument/2006/relationships">
  <sheetPr codeName="Sheet18"/>
  <dimension ref="A1:I19"/>
  <sheetViews>
    <sheetView workbookViewId="0" topLeftCell="A1">
      <selection activeCell="A1" sqref="A1:I1"/>
    </sheetView>
  </sheetViews>
  <sheetFormatPr defaultColWidth="9.140625" defaultRowHeight="12.75" zeroHeight="1"/>
  <cols>
    <col min="1" max="2" width="2.8515625" style="0" customWidth="1"/>
    <col min="3" max="3" width="3.421875" style="0" customWidth="1"/>
    <col min="4" max="4" width="44.00390625" style="0" customWidth="1"/>
    <col min="5" max="5" width="8.7109375" style="0" customWidth="1"/>
    <col min="6" max="6" width="4.00390625" style="0" customWidth="1"/>
    <col min="7" max="7" width="10.421875" style="0" customWidth="1"/>
    <col min="8" max="8" width="3.7109375" style="0" customWidth="1"/>
    <col min="9" max="9" width="11.140625" style="0" customWidth="1"/>
    <col min="10" max="255" width="9.140625" style="0" hidden="1" customWidth="1"/>
    <col min="256" max="16384" width="3.7109375" style="0" hidden="1" customWidth="1"/>
  </cols>
  <sheetData>
    <row r="1" spans="1:9" ht="12.75">
      <c r="A1" s="203" t="s">
        <v>766</v>
      </c>
      <c r="B1" s="216"/>
      <c r="C1" s="216"/>
      <c r="D1" s="216"/>
      <c r="E1" s="216"/>
      <c r="F1" s="216"/>
      <c r="G1" s="216"/>
      <c r="H1" s="216"/>
      <c r="I1" s="216"/>
    </row>
    <row r="2" spans="1:9" ht="12.75">
      <c r="A2" s="94" t="s">
        <v>78</v>
      </c>
      <c r="B2" s="197" t="s">
        <v>767</v>
      </c>
      <c r="C2" s="197"/>
      <c r="D2" s="197"/>
      <c r="E2" s="197"/>
      <c r="F2" s="197"/>
      <c r="G2" s="197"/>
      <c r="H2" s="197"/>
      <c r="I2" s="197"/>
    </row>
    <row r="3" spans="1:9" ht="12.75">
      <c r="A3" s="8"/>
      <c r="B3" s="9" t="s">
        <v>88</v>
      </c>
      <c r="C3" s="197" t="s">
        <v>768</v>
      </c>
      <c r="D3" s="198"/>
      <c r="E3" s="198"/>
      <c r="F3" s="9" t="s">
        <v>152</v>
      </c>
      <c r="G3" s="45"/>
      <c r="H3" s="163"/>
      <c r="I3" s="163"/>
    </row>
    <row r="4" spans="1:9" ht="12.75">
      <c r="A4" s="8"/>
      <c r="B4" s="9" t="s">
        <v>93</v>
      </c>
      <c r="C4" s="197" t="s">
        <v>769</v>
      </c>
      <c r="D4" s="197"/>
      <c r="E4" s="197"/>
      <c r="F4" s="9" t="s">
        <v>153</v>
      </c>
      <c r="G4" s="45"/>
      <c r="H4" s="163"/>
      <c r="I4" s="163"/>
    </row>
    <row r="5" spans="1:9" ht="12.75">
      <c r="A5" s="8"/>
      <c r="B5" s="9" t="s">
        <v>102</v>
      </c>
      <c r="C5" s="197" t="s">
        <v>533</v>
      </c>
      <c r="D5" s="197"/>
      <c r="E5" s="197"/>
      <c r="F5" s="9" t="s">
        <v>112</v>
      </c>
      <c r="G5" s="45"/>
      <c r="H5" s="163"/>
      <c r="I5" s="163"/>
    </row>
    <row r="6" spans="1:9" ht="12.75">
      <c r="A6" s="8"/>
      <c r="B6" s="9" t="s">
        <v>161</v>
      </c>
      <c r="C6" s="197" t="s">
        <v>534</v>
      </c>
      <c r="D6" s="197"/>
      <c r="E6" s="197"/>
      <c r="F6" s="9" t="s">
        <v>154</v>
      </c>
      <c r="G6" s="45"/>
      <c r="H6" s="163"/>
      <c r="I6" s="163"/>
    </row>
    <row r="7" spans="1:9" ht="12.75">
      <c r="A7" s="8"/>
      <c r="B7" s="9" t="s">
        <v>151</v>
      </c>
      <c r="C7" s="197" t="s">
        <v>770</v>
      </c>
      <c r="D7" s="197"/>
      <c r="E7" s="197"/>
      <c r="F7" s="197"/>
      <c r="G7" s="197"/>
      <c r="H7" s="9" t="s">
        <v>155</v>
      </c>
      <c r="I7" s="46">
        <f>SUM(G3:G6)</f>
        <v>0</v>
      </c>
    </row>
    <row r="8" spans="1:9" ht="12.75">
      <c r="A8" s="8"/>
      <c r="B8" s="9" t="s">
        <v>237</v>
      </c>
      <c r="C8" s="197" t="s">
        <v>771</v>
      </c>
      <c r="D8" s="197"/>
      <c r="E8" s="197"/>
      <c r="F8" s="197"/>
      <c r="G8" s="197"/>
      <c r="H8" s="197"/>
      <c r="I8" s="197"/>
    </row>
    <row r="9" spans="1:9" ht="12.75">
      <c r="A9" s="8"/>
      <c r="B9" s="8"/>
      <c r="C9" s="9" t="s">
        <v>89</v>
      </c>
      <c r="D9" s="197" t="s">
        <v>772</v>
      </c>
      <c r="E9" s="197"/>
      <c r="F9" s="9" t="s">
        <v>809</v>
      </c>
      <c r="G9" s="45"/>
      <c r="H9" s="231"/>
      <c r="I9" s="257"/>
    </row>
    <row r="10" spans="1:9" ht="12.75">
      <c r="A10" s="8"/>
      <c r="B10" s="8"/>
      <c r="C10" s="9" t="s">
        <v>90</v>
      </c>
      <c r="D10" s="197" t="s">
        <v>773</v>
      </c>
      <c r="E10" s="197"/>
      <c r="F10" s="9" t="s">
        <v>810</v>
      </c>
      <c r="G10" s="45"/>
      <c r="H10" s="265"/>
      <c r="I10" s="267"/>
    </row>
    <row r="11" spans="1:9" ht="12.75">
      <c r="A11" s="8"/>
      <c r="B11" s="8"/>
      <c r="C11" s="9" t="s">
        <v>91</v>
      </c>
      <c r="D11" s="197" t="s">
        <v>774</v>
      </c>
      <c r="E11" s="197"/>
      <c r="F11" s="9" t="s">
        <v>811</v>
      </c>
      <c r="G11" s="46">
        <f>SUM(G9+G10)</f>
        <v>0</v>
      </c>
      <c r="H11" s="258"/>
      <c r="I11" s="259"/>
    </row>
    <row r="12" spans="1:9" ht="12.75">
      <c r="A12" s="8"/>
      <c r="B12" s="9" t="s">
        <v>238</v>
      </c>
      <c r="C12" s="197" t="s">
        <v>775</v>
      </c>
      <c r="D12" s="197"/>
      <c r="E12" s="197"/>
      <c r="F12" s="197"/>
      <c r="G12" s="197"/>
      <c r="H12" s="9" t="s">
        <v>31</v>
      </c>
      <c r="I12" s="46">
        <f>SUM(I7-G11)</f>
        <v>0</v>
      </c>
    </row>
    <row r="13" spans="1:9" ht="12.75">
      <c r="A13" s="9" t="s">
        <v>79</v>
      </c>
      <c r="B13" s="197" t="s">
        <v>776</v>
      </c>
      <c r="C13" s="197"/>
      <c r="D13" s="197"/>
      <c r="E13" s="197"/>
      <c r="F13" s="198"/>
      <c r="G13" s="198"/>
      <c r="H13" s="135" t="s">
        <v>812</v>
      </c>
      <c r="I13" s="45"/>
    </row>
    <row r="14" spans="1:9" ht="24.75" customHeight="1">
      <c r="A14" s="9" t="s">
        <v>138</v>
      </c>
      <c r="B14" s="199" t="s">
        <v>535</v>
      </c>
      <c r="C14" s="166"/>
      <c r="D14" s="166"/>
      <c r="E14" s="166"/>
      <c r="F14" s="200"/>
      <c r="G14" s="201"/>
      <c r="H14" s="135" t="s">
        <v>139</v>
      </c>
      <c r="I14" s="46">
        <f>SUM(I12+I13)</f>
        <v>0</v>
      </c>
    </row>
    <row r="15" spans="1:9" ht="12.75">
      <c r="A15" s="9" t="s">
        <v>141</v>
      </c>
      <c r="B15" s="197" t="s">
        <v>805</v>
      </c>
      <c r="C15" s="197"/>
      <c r="D15" s="197"/>
      <c r="E15" s="197"/>
      <c r="F15" s="198"/>
      <c r="G15" s="198"/>
      <c r="H15" s="198"/>
      <c r="I15" s="198"/>
    </row>
    <row r="16" spans="1:9" ht="12.75">
      <c r="A16" s="8"/>
      <c r="B16" s="9" t="s">
        <v>88</v>
      </c>
      <c r="C16" s="197" t="s">
        <v>806</v>
      </c>
      <c r="D16" s="197"/>
      <c r="E16" s="197"/>
      <c r="F16" s="9" t="s">
        <v>210</v>
      </c>
      <c r="G16" s="45"/>
      <c r="H16" s="163"/>
      <c r="I16" s="163"/>
    </row>
    <row r="17" spans="1:9" ht="12.75">
      <c r="A17" s="8"/>
      <c r="B17" s="9" t="s">
        <v>93</v>
      </c>
      <c r="C17" s="197" t="s">
        <v>807</v>
      </c>
      <c r="D17" s="197"/>
      <c r="E17" s="197"/>
      <c r="F17" s="9" t="s">
        <v>209</v>
      </c>
      <c r="G17" s="45"/>
      <c r="H17" s="163"/>
      <c r="I17" s="163"/>
    </row>
    <row r="18" spans="1:9" ht="12.75">
      <c r="A18" s="8"/>
      <c r="B18" s="9" t="s">
        <v>102</v>
      </c>
      <c r="C18" s="197" t="s">
        <v>808</v>
      </c>
      <c r="D18" s="197"/>
      <c r="E18" s="197"/>
      <c r="F18" s="198"/>
      <c r="G18" s="198"/>
      <c r="H18" s="9" t="s">
        <v>208</v>
      </c>
      <c r="I18" s="46">
        <f>SUM(G16-G17)</f>
        <v>0</v>
      </c>
    </row>
    <row r="19" spans="1:9" ht="30" customHeight="1">
      <c r="A19" s="9" t="s">
        <v>207</v>
      </c>
      <c r="B19" s="197" t="s">
        <v>536</v>
      </c>
      <c r="C19" s="197"/>
      <c r="D19" s="197"/>
      <c r="E19" s="197"/>
      <c r="F19" s="198"/>
      <c r="G19" s="198"/>
      <c r="H19" s="135" t="s">
        <v>211</v>
      </c>
      <c r="I19" s="46">
        <f>SUM(I14+I18)</f>
        <v>0</v>
      </c>
    </row>
    <row r="20" ht="12.75" hidden="1"/>
  </sheetData>
  <sheetProtection sheet="1" objects="1" scenarios="1"/>
  <mergeCells count="22">
    <mergeCell ref="H16:I17"/>
    <mergeCell ref="C17:E17"/>
    <mergeCell ref="C18:G18"/>
    <mergeCell ref="A1:I1"/>
    <mergeCell ref="B2:I2"/>
    <mergeCell ref="C3:E3"/>
    <mergeCell ref="H3:I6"/>
    <mergeCell ref="C4:E4"/>
    <mergeCell ref="C5:E5"/>
    <mergeCell ref="C6:E6"/>
    <mergeCell ref="B19:G19"/>
    <mergeCell ref="D9:E9"/>
    <mergeCell ref="B13:G13"/>
    <mergeCell ref="B14:G14"/>
    <mergeCell ref="D10:E10"/>
    <mergeCell ref="D11:E11"/>
    <mergeCell ref="C16:E16"/>
    <mergeCell ref="C12:G12"/>
    <mergeCell ref="C7:G7"/>
    <mergeCell ref="C8:I8"/>
    <mergeCell ref="B15:I15"/>
    <mergeCell ref="H9:I11"/>
  </mergeCells>
  <printOptions/>
  <pageMargins left="0.75" right="0.75" top="1" bottom="1" header="0.5" footer="0.5"/>
  <pageSetup blackAndWhite="1" horizontalDpi="300" verticalDpi="300" orientation="portrait" r:id="rId1"/>
  <ignoredErrors>
    <ignoredError sqref="H13:H14 H19" numberStoredAsText="1"/>
  </ignoredErrors>
</worksheet>
</file>

<file path=xl/worksheets/sheet18.xml><?xml version="1.0" encoding="utf-8"?>
<worksheet xmlns="http://schemas.openxmlformats.org/spreadsheetml/2006/main" xmlns:r="http://schemas.openxmlformats.org/officeDocument/2006/relationships">
  <sheetPr codeName="Sheet19"/>
  <dimension ref="A1:G13"/>
  <sheetViews>
    <sheetView workbookViewId="0" topLeftCell="A1">
      <selection activeCell="A1" sqref="A1:G1"/>
    </sheetView>
  </sheetViews>
  <sheetFormatPr defaultColWidth="9.140625" defaultRowHeight="12.75" zeroHeight="1"/>
  <cols>
    <col min="1" max="1" width="3.7109375" style="0" customWidth="1"/>
    <col min="2" max="2" width="18.140625" style="0" customWidth="1"/>
    <col min="3" max="3" width="11.00390625" style="0" customWidth="1"/>
    <col min="4" max="4" width="14.140625" style="95" customWidth="1"/>
    <col min="5" max="5" width="14.00390625" style="95" customWidth="1"/>
    <col min="6" max="6" width="13.28125" style="95" customWidth="1"/>
    <col min="7" max="7" width="10.00390625" style="0" customWidth="1"/>
    <col min="8" max="252" width="9.140625" style="0" hidden="1" customWidth="1"/>
    <col min="253" max="16384" width="0.13671875" style="0" hidden="1" customWidth="1"/>
  </cols>
  <sheetData>
    <row r="1" spans="1:7" ht="12.75">
      <c r="A1" s="204" t="s">
        <v>813</v>
      </c>
      <c r="B1" s="200"/>
      <c r="C1" s="200"/>
      <c r="D1" s="200"/>
      <c r="E1" s="200"/>
      <c r="F1" s="200"/>
      <c r="G1" s="201"/>
    </row>
    <row r="2" spans="1:7" ht="63" customHeight="1">
      <c r="A2" s="250" t="s">
        <v>1019</v>
      </c>
      <c r="B2" s="197" t="s">
        <v>814</v>
      </c>
      <c r="C2" s="197" t="s">
        <v>1013</v>
      </c>
      <c r="D2" s="10" t="s">
        <v>1014</v>
      </c>
      <c r="E2" s="10" t="s">
        <v>1015</v>
      </c>
      <c r="F2" s="10" t="s">
        <v>1016</v>
      </c>
      <c r="G2" s="10" t="s">
        <v>1018</v>
      </c>
    </row>
    <row r="3" spans="1:7" ht="36" customHeight="1">
      <c r="A3" s="252"/>
      <c r="B3" s="197"/>
      <c r="C3" s="197"/>
      <c r="D3" s="10" t="s">
        <v>1027</v>
      </c>
      <c r="E3" s="10" t="s">
        <v>449</v>
      </c>
      <c r="F3" s="10" t="s">
        <v>1017</v>
      </c>
      <c r="G3" s="9"/>
    </row>
    <row r="4" spans="1:7" ht="12.75">
      <c r="A4" s="9"/>
      <c r="B4" s="9"/>
      <c r="C4" s="79" t="s">
        <v>213</v>
      </c>
      <c r="D4" s="156" t="s">
        <v>812</v>
      </c>
      <c r="E4" s="156" t="s">
        <v>139</v>
      </c>
      <c r="F4" s="156" t="s">
        <v>142</v>
      </c>
      <c r="G4" s="10" t="s">
        <v>1028</v>
      </c>
    </row>
    <row r="5" spans="1:7" ht="12.75">
      <c r="A5" s="9"/>
      <c r="B5" s="9" t="s">
        <v>537</v>
      </c>
      <c r="C5" s="79"/>
      <c r="D5" s="132">
        <f>ABS(MIN('Sch-HouseProp'!I4,0))</f>
        <v>0</v>
      </c>
      <c r="E5" s="46">
        <f>ABS(MIN('Sch-BusinessProfession '!I66+MAX('Sch-BusinessProfession '!I71,0),0))</f>
        <v>0</v>
      </c>
      <c r="F5" s="46">
        <f>ABS(MIN('Sch-OtherSources'!I12+MAX('Sch-OtherSources'!I13,0)+MAX('Sch-OtherSources'!I18,0),0))</f>
        <v>0</v>
      </c>
      <c r="G5" s="10"/>
    </row>
    <row r="6" spans="1:7" ht="12.75">
      <c r="A6" s="9" t="s">
        <v>89</v>
      </c>
      <c r="B6" s="9" t="s">
        <v>351</v>
      </c>
      <c r="C6" s="139">
        <f>MAX('Sch-Salary'!M2,0)</f>
        <v>0</v>
      </c>
      <c r="D6" s="158"/>
      <c r="E6" s="155"/>
      <c r="F6" s="158"/>
      <c r="G6" s="46">
        <f>MAX(C6-D6-F6,0)</f>
        <v>0</v>
      </c>
    </row>
    <row r="7" spans="1:7" ht="12.75">
      <c r="A7" s="9" t="s">
        <v>90</v>
      </c>
      <c r="B7" s="8" t="s">
        <v>1020</v>
      </c>
      <c r="C7" s="139">
        <f>MAX('Sch-HouseProp'!I4,0)</f>
        <v>0</v>
      </c>
      <c r="D7" s="155"/>
      <c r="E7" s="158"/>
      <c r="F7" s="158"/>
      <c r="G7" s="46">
        <f>MAX(C7-E7-F7,0)</f>
        <v>0</v>
      </c>
    </row>
    <row r="8" spans="1:7" ht="24.75" customHeight="1">
      <c r="A8" s="9" t="s">
        <v>91</v>
      </c>
      <c r="B8" s="8" t="s">
        <v>1021</v>
      </c>
      <c r="C8" s="139">
        <f>MAX('Sch-BusinessProfession '!I66+MAX('Sch-BusinessProfession '!I71,0),0)</f>
        <v>0</v>
      </c>
      <c r="D8" s="158"/>
      <c r="E8" s="155"/>
      <c r="F8" s="158"/>
      <c r="G8" s="46">
        <f>MAX(C8-D8-F8,0)</f>
        <v>0</v>
      </c>
    </row>
    <row r="9" spans="1:7" ht="22.5" customHeight="1">
      <c r="A9" s="9" t="s">
        <v>92</v>
      </c>
      <c r="B9" s="8" t="s">
        <v>1022</v>
      </c>
      <c r="C9" s="139">
        <f>MAX('Sch-CapitalGains'!I23,0)</f>
        <v>0</v>
      </c>
      <c r="D9" s="158"/>
      <c r="E9" s="158"/>
      <c r="F9" s="158"/>
      <c r="G9" s="46">
        <f>MAX(C9-D9-E9-F9,0)</f>
        <v>0</v>
      </c>
    </row>
    <row r="10" spans="1:7" ht="24" customHeight="1">
      <c r="A10" s="9" t="s">
        <v>97</v>
      </c>
      <c r="B10" s="8" t="s">
        <v>1023</v>
      </c>
      <c r="C10" s="139">
        <f>MAX(IF('Sch-CapitalGains'!I23&lt;0,'Sch-CapitalGains'!I55+'Sch-CapitalGains'!I23,'Sch-CapitalGains'!I55),0)</f>
        <v>0</v>
      </c>
      <c r="D10" s="158"/>
      <c r="E10" s="158"/>
      <c r="F10" s="158"/>
      <c r="G10" s="46">
        <f>MAX(C10-D10-E10-F10,0)</f>
        <v>0</v>
      </c>
    </row>
    <row r="11" spans="1:7" ht="31.5">
      <c r="A11" s="8" t="s">
        <v>98</v>
      </c>
      <c r="B11" s="8" t="s">
        <v>1024</v>
      </c>
      <c r="C11" s="139">
        <f>MAX('Sch-OtherSources'!I12+MAX('Sch-OtherSources'!I13,0)+MAX('Sch-OtherSources'!I18,0),0)</f>
        <v>0</v>
      </c>
      <c r="D11" s="158"/>
      <c r="E11" s="158"/>
      <c r="F11" s="155"/>
      <c r="G11" s="46">
        <f>MAX(C11-D11-E11,0)</f>
        <v>0</v>
      </c>
    </row>
    <row r="12" spans="1:7" ht="15" customHeight="1">
      <c r="A12" s="9" t="s">
        <v>98</v>
      </c>
      <c r="B12" s="244" t="s">
        <v>1025</v>
      </c>
      <c r="C12" s="246"/>
      <c r="D12" s="157">
        <f>MIN(D6+SUM(D8:D11),D5)</f>
        <v>0</v>
      </c>
      <c r="E12" s="157">
        <f>MIN(E7+SUM(E9:E11),E5)</f>
        <v>0</v>
      </c>
      <c r="F12" s="159">
        <f>MIN(SUM(F6:F10),F5)</f>
        <v>0</v>
      </c>
      <c r="G12" s="197"/>
    </row>
    <row r="13" spans="1:7" ht="12.75">
      <c r="A13" s="9" t="s">
        <v>99</v>
      </c>
      <c r="B13" s="197" t="s">
        <v>1026</v>
      </c>
      <c r="C13" s="216"/>
      <c r="D13" s="159">
        <f>MAX(D5-D12,0)</f>
        <v>0</v>
      </c>
      <c r="E13" s="157">
        <f>MAX(E5-E12,0)</f>
        <v>0</v>
      </c>
      <c r="F13" s="157">
        <f>MAX(F5-F12,0)</f>
        <v>0</v>
      </c>
      <c r="G13" s="197"/>
    </row>
  </sheetData>
  <sheetProtection sheet="1" objects="1" scenarios="1"/>
  <mergeCells count="7">
    <mergeCell ref="A2:A3"/>
    <mergeCell ref="A1:G1"/>
    <mergeCell ref="G12:G13"/>
    <mergeCell ref="B13:C13"/>
    <mergeCell ref="B12:C12"/>
    <mergeCell ref="C2:C3"/>
    <mergeCell ref="B2:B3"/>
  </mergeCells>
  <printOptions/>
  <pageMargins left="0.75" right="0.75" top="1" bottom="1" header="0.5" footer="0.5"/>
  <pageSetup blackAndWhite="1" horizontalDpi="300" verticalDpi="300" orientation="portrait" r:id="rId1"/>
  <ignoredErrors>
    <ignoredError sqref="C4:D4 E4 F4" numberStoredAsText="1"/>
    <ignoredError sqref="G7" formula="1"/>
  </ignoredErrors>
</worksheet>
</file>

<file path=xl/worksheets/sheet19.xml><?xml version="1.0" encoding="utf-8"?>
<worksheet xmlns="http://schemas.openxmlformats.org/spreadsheetml/2006/main" xmlns:r="http://schemas.openxmlformats.org/officeDocument/2006/relationships">
  <sheetPr codeName="Sheet20"/>
  <dimension ref="A1:J10"/>
  <sheetViews>
    <sheetView workbookViewId="0" topLeftCell="A1">
      <selection activeCell="A1" sqref="A1:G1"/>
    </sheetView>
  </sheetViews>
  <sheetFormatPr defaultColWidth="9.140625" defaultRowHeight="12.75" zeroHeight="1"/>
  <cols>
    <col min="1" max="1" width="4.00390625" style="0" customWidth="1"/>
    <col min="2" max="2" width="35.140625" style="0" customWidth="1"/>
    <col min="3" max="3" width="11.140625" style="0" customWidth="1"/>
    <col min="4" max="4" width="9.421875" style="0" customWidth="1"/>
    <col min="5" max="5" width="11.140625" style="0" customWidth="1"/>
    <col min="7" max="7" width="10.140625" style="0" customWidth="1"/>
    <col min="8" max="16384" width="9.140625" style="0" hidden="1" customWidth="1"/>
  </cols>
  <sheetData>
    <row r="1" spans="1:7" ht="12.75">
      <c r="A1" s="181" t="s">
        <v>1029</v>
      </c>
      <c r="B1" s="300"/>
      <c r="C1" s="300"/>
      <c r="D1" s="300"/>
      <c r="E1" s="300"/>
      <c r="F1" s="300"/>
      <c r="G1" s="301"/>
    </row>
    <row r="2" spans="1:10" ht="94.5">
      <c r="A2" s="8" t="s">
        <v>820</v>
      </c>
      <c r="B2" s="8" t="s">
        <v>814</v>
      </c>
      <c r="C2" s="8" t="s">
        <v>815</v>
      </c>
      <c r="D2" s="8" t="s">
        <v>816</v>
      </c>
      <c r="E2" s="8" t="s">
        <v>817</v>
      </c>
      <c r="F2" s="8" t="s">
        <v>818</v>
      </c>
      <c r="G2" s="8" t="s">
        <v>819</v>
      </c>
      <c r="H2" s="14"/>
      <c r="I2" s="14"/>
      <c r="J2" s="14"/>
    </row>
    <row r="3" spans="1:10" ht="12.75">
      <c r="A3" s="8"/>
      <c r="B3" s="8"/>
      <c r="C3" s="16" t="s">
        <v>213</v>
      </c>
      <c r="D3" s="16" t="s">
        <v>812</v>
      </c>
      <c r="E3" s="16" t="s">
        <v>139</v>
      </c>
      <c r="F3" s="16" t="s">
        <v>142</v>
      </c>
      <c r="G3" s="16" t="s">
        <v>211</v>
      </c>
      <c r="H3" s="14"/>
      <c r="I3" s="14"/>
      <c r="J3" s="14"/>
    </row>
    <row r="4" spans="1:7" ht="12.75">
      <c r="A4" s="9" t="s">
        <v>89</v>
      </c>
      <c r="B4" s="8" t="s">
        <v>1020</v>
      </c>
      <c r="C4" s="139">
        <f>'Sch-CurrentLossAdj'!G7</f>
        <v>0</v>
      </c>
      <c r="D4" s="45"/>
      <c r="E4" s="45"/>
      <c r="F4" s="45"/>
      <c r="G4" s="139">
        <f>MAX(C4-D4-E4-F4,0)</f>
        <v>0</v>
      </c>
    </row>
    <row r="5" spans="1:7" ht="12.75">
      <c r="A5" s="9" t="s">
        <v>90</v>
      </c>
      <c r="B5" s="8" t="s">
        <v>821</v>
      </c>
      <c r="C5" s="139">
        <f>'Sch-CurrentLossAdj'!G8</f>
        <v>0</v>
      </c>
      <c r="D5" s="45"/>
      <c r="E5" s="45"/>
      <c r="F5" s="45"/>
      <c r="G5" s="139">
        <f>MAX(C5-D5-E5-F5,0)</f>
        <v>0</v>
      </c>
    </row>
    <row r="6" spans="1:7" ht="12.75">
      <c r="A6" s="9" t="s">
        <v>91</v>
      </c>
      <c r="B6" s="8" t="s">
        <v>822</v>
      </c>
      <c r="C6" s="139">
        <f>'Sch-CurrentLossAdj'!G9</f>
        <v>0</v>
      </c>
      <c r="D6" s="45"/>
      <c r="E6" s="45"/>
      <c r="F6" s="45"/>
      <c r="G6" s="139">
        <f>MAX(C6-D6-E6-F6,0)</f>
        <v>0</v>
      </c>
    </row>
    <row r="7" spans="1:7" ht="12.75">
      <c r="A7" s="9" t="s">
        <v>92</v>
      </c>
      <c r="B7" s="8" t="s">
        <v>823</v>
      </c>
      <c r="C7" s="139">
        <f>'Sch-CurrentLossAdj'!G10</f>
        <v>0</v>
      </c>
      <c r="D7" s="45"/>
      <c r="E7" s="45"/>
      <c r="F7" s="45"/>
      <c r="G7" s="139">
        <f>MAX(C7-D7-E7-F7,0)</f>
        <v>0</v>
      </c>
    </row>
    <row r="8" spans="1:7" ht="21">
      <c r="A8" s="9" t="s">
        <v>97</v>
      </c>
      <c r="B8" s="8" t="s">
        <v>824</v>
      </c>
      <c r="C8" s="139">
        <f>'Sch-CurrentLossAdj'!G11</f>
        <v>0</v>
      </c>
      <c r="D8" s="45"/>
      <c r="E8" s="45"/>
      <c r="F8" s="45"/>
      <c r="G8" s="139">
        <f>MAX(C8-D8-E8-F8,0)</f>
        <v>0</v>
      </c>
    </row>
    <row r="9" spans="1:7" ht="12.75">
      <c r="A9" s="9" t="s">
        <v>98</v>
      </c>
      <c r="B9" s="244" t="s">
        <v>825</v>
      </c>
      <c r="C9" s="246"/>
      <c r="D9" s="139">
        <f>SUM(D4:D8)</f>
        <v>0</v>
      </c>
      <c r="E9" s="139">
        <f>SUM(E4:E8)</f>
        <v>0</v>
      </c>
      <c r="F9" s="139">
        <f>SUM(F4:F8)</f>
        <v>0</v>
      </c>
      <c r="G9" s="144"/>
    </row>
    <row r="10" spans="1:7" ht="12.75">
      <c r="A10" s="49" t="s">
        <v>99</v>
      </c>
      <c r="B10" s="9" t="s">
        <v>34</v>
      </c>
      <c r="C10" s="9"/>
      <c r="D10" s="9"/>
      <c r="E10" s="9"/>
      <c r="F10" s="9"/>
      <c r="G10" s="46">
        <f>SUM(G4:G8)</f>
        <v>0</v>
      </c>
    </row>
    <row r="11" ht="12.75" hidden="1"/>
    <row r="12" ht="12.75" hidden="1"/>
    <row r="13" ht="12.75" hidden="1"/>
    <row r="14" ht="12.75" hidden="1"/>
  </sheetData>
  <sheetProtection sheet="1" objects="1" scenarios="1"/>
  <mergeCells count="2">
    <mergeCell ref="A1:G1"/>
    <mergeCell ref="B9:C9"/>
  </mergeCells>
  <printOptions/>
  <pageMargins left="0.75" right="0.75" top="1" bottom="1" header="0.5" footer="0.5"/>
  <pageSetup blackAndWhite="1" horizontalDpi="300" verticalDpi="300" orientation="portrait" r:id="rId1"/>
  <ignoredErrors>
    <ignoredError sqref="G10" formulaRange="1"/>
    <ignoredError sqref="C3:G3" numberStoredAsText="1"/>
  </ignoredErrors>
</worksheet>
</file>

<file path=xl/worksheets/sheet2.xml><?xml version="1.0" encoding="utf-8"?>
<worksheet xmlns="http://schemas.openxmlformats.org/spreadsheetml/2006/main" xmlns:r="http://schemas.openxmlformats.org/officeDocument/2006/relationships">
  <sheetPr codeName="Sheet7"/>
  <dimension ref="A1:G67"/>
  <sheetViews>
    <sheetView workbookViewId="0" topLeftCell="A1">
      <selection activeCell="A1" sqref="A1:F1"/>
    </sheetView>
  </sheetViews>
  <sheetFormatPr defaultColWidth="9.140625" defaultRowHeight="12.75" zeroHeight="1"/>
  <cols>
    <col min="1" max="1" width="4.7109375" style="0" customWidth="1"/>
    <col min="2" max="2" width="4.421875" style="0" customWidth="1"/>
    <col min="3" max="3" width="11.00390625" style="0" customWidth="1"/>
    <col min="4" max="4" width="10.57421875" style="0" customWidth="1"/>
    <col min="5" max="5" width="11.00390625" style="0" customWidth="1"/>
    <col min="6" max="6" width="16.8515625" style="0" customWidth="1"/>
    <col min="7" max="7" width="32.28125" style="0" customWidth="1"/>
    <col min="8" max="16384" width="0" style="0" hidden="1" customWidth="1"/>
  </cols>
  <sheetData>
    <row r="1" spans="1:7" ht="12.75" customHeight="1">
      <c r="A1" s="181" t="s">
        <v>788</v>
      </c>
      <c r="B1" s="171"/>
      <c r="C1" s="171"/>
      <c r="D1" s="171"/>
      <c r="E1" s="171"/>
      <c r="F1" s="171"/>
      <c r="G1" s="92" t="s">
        <v>786</v>
      </c>
    </row>
    <row r="2" spans="1:7" ht="12.75" customHeight="1">
      <c r="A2" s="172" t="s">
        <v>946</v>
      </c>
      <c r="B2" s="209"/>
      <c r="C2" s="209"/>
      <c r="D2" s="209"/>
      <c r="E2" s="209"/>
      <c r="F2" s="209"/>
      <c r="G2" s="93" t="s">
        <v>1400</v>
      </c>
    </row>
    <row r="3" spans="1:7" ht="12.75">
      <c r="A3" s="208" t="s">
        <v>1099</v>
      </c>
      <c r="B3" s="209"/>
      <c r="C3" s="209"/>
      <c r="D3" s="209"/>
      <c r="E3" s="209"/>
      <c r="F3" s="209"/>
      <c r="G3" s="210"/>
    </row>
    <row r="4" spans="1:7" ht="12.75" customHeight="1">
      <c r="A4" s="211" t="s">
        <v>1440</v>
      </c>
      <c r="B4" s="209"/>
      <c r="C4" s="209"/>
      <c r="D4" s="209"/>
      <c r="E4" s="209"/>
      <c r="F4" s="209"/>
      <c r="G4" s="210"/>
    </row>
    <row r="5" spans="1:7" ht="12.75" customHeight="1">
      <c r="A5" s="175" t="s">
        <v>1100</v>
      </c>
      <c r="B5" s="209"/>
      <c r="C5" s="209"/>
      <c r="D5" s="209"/>
      <c r="E5" s="209"/>
      <c r="F5" s="209"/>
      <c r="G5" s="210"/>
    </row>
    <row r="6" spans="1:7" ht="12.75">
      <c r="A6" s="176" t="s">
        <v>1101</v>
      </c>
      <c r="B6" s="209"/>
      <c r="C6" s="209"/>
      <c r="D6" s="209"/>
      <c r="E6" s="209"/>
      <c r="F6" s="209"/>
      <c r="G6" s="210"/>
    </row>
    <row r="7" spans="1:7" ht="12.75">
      <c r="A7" s="208" t="s">
        <v>1102</v>
      </c>
      <c r="B7" s="209"/>
      <c r="C7" s="209"/>
      <c r="D7" s="209"/>
      <c r="E7" s="209"/>
      <c r="F7" s="209"/>
      <c r="G7" s="210"/>
    </row>
    <row r="8" spans="1:7" ht="12.75">
      <c r="A8" s="208" t="s">
        <v>1103</v>
      </c>
      <c r="B8" s="209"/>
      <c r="C8" s="209"/>
      <c r="D8" s="209"/>
      <c r="E8" s="209"/>
      <c r="F8" s="209"/>
      <c r="G8" s="210"/>
    </row>
    <row r="9" spans="1:7" ht="12.75">
      <c r="A9" s="184" t="s">
        <v>1104</v>
      </c>
      <c r="B9" s="182"/>
      <c r="C9" s="182"/>
      <c r="D9" s="182"/>
      <c r="E9" s="182"/>
      <c r="F9" s="182"/>
      <c r="G9" s="178"/>
    </row>
    <row r="10" spans="1:7" ht="12.75">
      <c r="A10" s="173"/>
      <c r="B10" s="174"/>
      <c r="C10" s="174"/>
      <c r="D10" s="174"/>
      <c r="E10" s="174"/>
      <c r="F10" s="174"/>
      <c r="G10" s="174"/>
    </row>
    <row r="11" spans="1:7" ht="12.75" customHeight="1">
      <c r="A11" s="203" t="s">
        <v>1441</v>
      </c>
      <c r="B11" s="212"/>
      <c r="C11" s="212"/>
      <c r="D11" s="212"/>
      <c r="E11" s="212"/>
      <c r="F11" s="212"/>
      <c r="G11" s="22"/>
    </row>
    <row r="12" spans="1:7" ht="12.75" customHeight="1">
      <c r="A12" s="203" t="s">
        <v>1442</v>
      </c>
      <c r="B12" s="212"/>
      <c r="C12" s="212"/>
      <c r="D12" s="212"/>
      <c r="E12" s="212"/>
      <c r="F12" s="212"/>
      <c r="G12" s="22"/>
    </row>
    <row r="13" spans="1:7" ht="12.75" customHeight="1">
      <c r="A13" s="203" t="s">
        <v>1443</v>
      </c>
      <c r="B13" s="212"/>
      <c r="C13" s="212"/>
      <c r="D13" s="212"/>
      <c r="E13" s="212"/>
      <c r="F13" s="212"/>
      <c r="G13" s="22"/>
    </row>
    <row r="14" spans="1:7" ht="12.75" customHeight="1">
      <c r="A14" s="203" t="s">
        <v>51</v>
      </c>
      <c r="B14" s="212"/>
      <c r="C14" s="212"/>
      <c r="D14" s="212"/>
      <c r="E14" s="212"/>
      <c r="F14" s="212"/>
      <c r="G14" s="23"/>
    </row>
    <row r="15" spans="1:7" ht="12.75">
      <c r="A15" s="197"/>
      <c r="B15" s="212"/>
      <c r="C15" s="212"/>
      <c r="D15" s="212"/>
      <c r="E15" s="212"/>
      <c r="F15" s="212"/>
      <c r="G15" s="212"/>
    </row>
    <row r="16" spans="1:7" ht="13.5" customHeight="1">
      <c r="A16" s="179" t="s">
        <v>947</v>
      </c>
      <c r="B16" s="179"/>
      <c r="C16" s="179"/>
      <c r="D16" s="179"/>
      <c r="E16" s="179"/>
      <c r="F16" s="179"/>
      <c r="G16" s="34"/>
    </row>
    <row r="17" spans="1:7" ht="13.5" customHeight="1">
      <c r="A17" s="179" t="s">
        <v>1445</v>
      </c>
      <c r="B17" s="179"/>
      <c r="C17" s="179"/>
      <c r="D17" s="179"/>
      <c r="E17" s="179"/>
      <c r="F17" s="179"/>
      <c r="G17" s="33"/>
    </row>
    <row r="18" spans="1:7" ht="13.5" customHeight="1">
      <c r="A18" s="203" t="s">
        <v>1444</v>
      </c>
      <c r="B18" s="203"/>
      <c r="C18" s="203"/>
      <c r="D18" s="203"/>
      <c r="E18" s="203"/>
      <c r="F18" s="203"/>
      <c r="G18" s="34"/>
    </row>
    <row r="19" spans="1:7" ht="12.75" customHeight="1">
      <c r="A19" s="179" t="s">
        <v>442</v>
      </c>
      <c r="B19" s="179"/>
      <c r="C19" s="179"/>
      <c r="D19" s="179"/>
      <c r="E19" s="179"/>
      <c r="F19" s="179"/>
      <c r="G19" s="34"/>
    </row>
    <row r="20" spans="1:7" ht="13.5" customHeight="1">
      <c r="A20" s="203" t="s">
        <v>52</v>
      </c>
      <c r="B20" s="212"/>
      <c r="C20" s="212"/>
      <c r="D20" s="212"/>
      <c r="E20" s="212"/>
      <c r="F20" s="212"/>
      <c r="G20" s="212"/>
    </row>
    <row r="21" spans="1:7" ht="13.5" customHeight="1">
      <c r="A21" s="8"/>
      <c r="B21" s="197" t="s">
        <v>53</v>
      </c>
      <c r="C21" s="212"/>
      <c r="D21" s="212"/>
      <c r="E21" s="212"/>
      <c r="F21" s="212"/>
      <c r="G21" s="97"/>
    </row>
    <row r="22" spans="1:7" ht="13.5" customHeight="1">
      <c r="A22" s="8"/>
      <c r="B22" s="197" t="s">
        <v>54</v>
      </c>
      <c r="C22" s="212"/>
      <c r="D22" s="212"/>
      <c r="E22" s="212"/>
      <c r="F22" s="212"/>
      <c r="G22" s="98"/>
    </row>
    <row r="23" spans="1:7" ht="12.75" customHeight="1">
      <c r="A23" s="8"/>
      <c r="B23" s="197" t="s">
        <v>55</v>
      </c>
      <c r="C23" s="212"/>
      <c r="D23" s="212"/>
      <c r="E23" s="212"/>
      <c r="F23" s="212"/>
      <c r="G23" s="26"/>
    </row>
    <row r="24" spans="1:7" ht="12.75" customHeight="1">
      <c r="A24" s="8"/>
      <c r="B24" s="197" t="s">
        <v>56</v>
      </c>
      <c r="C24" s="212"/>
      <c r="D24" s="212"/>
      <c r="E24" s="212"/>
      <c r="F24" s="212"/>
      <c r="G24" s="26"/>
    </row>
    <row r="25" spans="1:7" ht="12.75" customHeight="1">
      <c r="A25" s="8"/>
      <c r="B25" s="197" t="s">
        <v>57</v>
      </c>
      <c r="C25" s="212"/>
      <c r="D25" s="212"/>
      <c r="E25" s="212"/>
      <c r="F25" s="212"/>
      <c r="G25" s="26"/>
    </row>
    <row r="26" spans="1:7" ht="12.75" customHeight="1">
      <c r="A26" s="8"/>
      <c r="B26" s="197" t="s">
        <v>58</v>
      </c>
      <c r="C26" s="212"/>
      <c r="D26" s="212"/>
      <c r="E26" s="212"/>
      <c r="F26" s="212"/>
      <c r="G26" s="26"/>
    </row>
    <row r="27" spans="1:7" ht="12.75" customHeight="1">
      <c r="A27" s="8"/>
      <c r="B27" s="197" t="s">
        <v>59</v>
      </c>
      <c r="C27" s="212"/>
      <c r="D27" s="212"/>
      <c r="E27" s="212"/>
      <c r="F27" s="212"/>
      <c r="G27" s="26"/>
    </row>
    <row r="28" spans="1:7" ht="12.75">
      <c r="A28" s="197"/>
      <c r="B28" s="198"/>
      <c r="C28" s="198"/>
      <c r="D28" s="198"/>
      <c r="E28" s="198"/>
      <c r="F28" s="198"/>
      <c r="G28" s="198"/>
    </row>
    <row r="29" spans="1:7" ht="12.75" customHeight="1">
      <c r="A29" s="203" t="s">
        <v>60</v>
      </c>
      <c r="B29" s="212"/>
      <c r="C29" s="212"/>
      <c r="D29" s="212"/>
      <c r="E29" s="212"/>
      <c r="F29" s="212"/>
      <c r="G29" s="26"/>
    </row>
    <row r="30" spans="1:7" ht="12.75" customHeight="1">
      <c r="A30" s="203" t="s">
        <v>61</v>
      </c>
      <c r="B30" s="212"/>
      <c r="C30" s="212"/>
      <c r="D30" s="212"/>
      <c r="E30" s="212"/>
      <c r="F30" s="212"/>
      <c r="G30" s="212"/>
    </row>
    <row r="31" spans="1:7" ht="12.75" customHeight="1">
      <c r="A31" s="8"/>
      <c r="B31" s="197" t="s">
        <v>66</v>
      </c>
      <c r="C31" s="212"/>
      <c r="D31" s="212"/>
      <c r="E31" s="212"/>
      <c r="F31" s="212"/>
      <c r="G31" s="26"/>
    </row>
    <row r="32" spans="1:7" ht="12.75" customHeight="1">
      <c r="A32" s="8"/>
      <c r="B32" s="197" t="s">
        <v>67</v>
      </c>
      <c r="C32" s="212"/>
      <c r="D32" s="212"/>
      <c r="E32" s="212"/>
      <c r="F32" s="212"/>
      <c r="G32" s="98"/>
    </row>
    <row r="33" spans="1:7" ht="12.75" customHeight="1">
      <c r="A33" s="197"/>
      <c r="B33" s="212"/>
      <c r="C33" s="212"/>
      <c r="D33" s="212"/>
      <c r="E33" s="212"/>
      <c r="F33" s="212"/>
      <c r="G33" s="212"/>
    </row>
    <row r="34" spans="1:7" ht="13.5" customHeight="1">
      <c r="A34" s="183" t="s">
        <v>62</v>
      </c>
      <c r="B34" s="212"/>
      <c r="C34" s="212"/>
      <c r="D34" s="212"/>
      <c r="E34" s="212"/>
      <c r="F34" s="212"/>
      <c r="G34" s="212"/>
    </row>
    <row r="35" spans="1:7" ht="12" customHeight="1">
      <c r="A35" s="203" t="s">
        <v>1446</v>
      </c>
      <c r="B35" s="212"/>
      <c r="C35" s="212"/>
      <c r="D35" s="212"/>
      <c r="E35" s="212"/>
      <c r="F35" s="212"/>
      <c r="G35" s="98"/>
    </row>
    <row r="36" spans="1:7" ht="12.75" customHeight="1">
      <c r="A36" s="203" t="s">
        <v>1105</v>
      </c>
      <c r="B36" s="212"/>
      <c r="C36" s="212"/>
      <c r="D36" s="212"/>
      <c r="E36" s="212"/>
      <c r="F36" s="212"/>
      <c r="G36" s="26"/>
    </row>
    <row r="37" spans="1:7" ht="13.5" customHeight="1">
      <c r="A37" s="203" t="s">
        <v>63</v>
      </c>
      <c r="B37" s="212"/>
      <c r="C37" s="212"/>
      <c r="D37" s="212"/>
      <c r="E37" s="212"/>
      <c r="F37" s="212"/>
      <c r="G37" s="26"/>
    </row>
    <row r="38" spans="1:7" ht="12.75" customHeight="1">
      <c r="A38" s="8"/>
      <c r="B38" s="197" t="s">
        <v>68</v>
      </c>
      <c r="C38" s="212"/>
      <c r="D38" s="212"/>
      <c r="E38" s="212"/>
      <c r="F38" s="212"/>
      <c r="G38" s="26"/>
    </row>
    <row r="39" spans="1:7" ht="12.75" customHeight="1">
      <c r="A39" s="8"/>
      <c r="B39" s="197" t="s">
        <v>64</v>
      </c>
      <c r="C39" s="197"/>
      <c r="D39" s="197"/>
      <c r="E39" s="197"/>
      <c r="F39" s="197"/>
      <c r="G39" s="27"/>
    </row>
    <row r="40" spans="1:7" ht="12.75" customHeight="1">
      <c r="A40" s="203" t="s">
        <v>65</v>
      </c>
      <c r="B40" s="212"/>
      <c r="C40" s="212"/>
      <c r="D40" s="212"/>
      <c r="E40" s="212"/>
      <c r="F40" s="212"/>
      <c r="G40" s="26"/>
    </row>
    <row r="41" spans="1:7" ht="21.75" customHeight="1">
      <c r="A41" s="203" t="s">
        <v>69</v>
      </c>
      <c r="B41" s="212"/>
      <c r="C41" s="212"/>
      <c r="D41" s="212"/>
      <c r="E41" s="212"/>
      <c r="F41" s="212"/>
      <c r="G41" s="26"/>
    </row>
    <row r="42" spans="1:7" ht="12.75" customHeight="1">
      <c r="A42" s="8"/>
      <c r="B42" s="197" t="s">
        <v>70</v>
      </c>
      <c r="C42" s="212"/>
      <c r="D42" s="212"/>
      <c r="E42" s="212"/>
      <c r="F42" s="212"/>
      <c r="G42" s="8"/>
    </row>
    <row r="43" spans="1:7" ht="12.75" customHeight="1">
      <c r="A43" s="8"/>
      <c r="B43" s="197" t="s">
        <v>74</v>
      </c>
      <c r="C43" s="212"/>
      <c r="D43" s="212"/>
      <c r="E43" s="212"/>
      <c r="F43" s="212"/>
      <c r="G43" s="26"/>
    </row>
    <row r="44" spans="1:7" ht="12.75" customHeight="1">
      <c r="A44" s="8"/>
      <c r="B44" s="197" t="s">
        <v>75</v>
      </c>
      <c r="C44" s="212"/>
      <c r="D44" s="212"/>
      <c r="E44" s="212"/>
      <c r="F44" s="212"/>
      <c r="G44" s="98"/>
    </row>
    <row r="45" spans="1:7" ht="12.75" customHeight="1">
      <c r="A45" s="8"/>
      <c r="B45" s="197" t="s">
        <v>76</v>
      </c>
      <c r="C45" s="212"/>
      <c r="D45" s="212"/>
      <c r="E45" s="212"/>
      <c r="F45" s="212"/>
      <c r="G45" s="26"/>
    </row>
    <row r="46" spans="1:7" ht="12.75">
      <c r="A46" s="197"/>
      <c r="B46" s="212"/>
      <c r="C46" s="212"/>
      <c r="D46" s="212"/>
      <c r="E46" s="212"/>
      <c r="F46" s="212"/>
      <c r="G46" s="212"/>
    </row>
    <row r="47" spans="1:7" ht="12.75" customHeight="1">
      <c r="A47" s="183" t="s">
        <v>1447</v>
      </c>
      <c r="B47" s="180"/>
      <c r="C47" s="180"/>
      <c r="D47" s="180"/>
      <c r="E47" s="180"/>
      <c r="F47" s="180"/>
      <c r="G47" s="180"/>
    </row>
    <row r="48" spans="1:7" ht="12.75" customHeight="1">
      <c r="A48" s="203" t="s">
        <v>71</v>
      </c>
      <c r="B48" s="212"/>
      <c r="C48" s="212"/>
      <c r="D48" s="212"/>
      <c r="E48" s="212"/>
      <c r="F48" s="212"/>
      <c r="G48" s="26"/>
    </row>
    <row r="49" spans="1:7" ht="12.75" customHeight="1">
      <c r="A49" s="203" t="s">
        <v>72</v>
      </c>
      <c r="B49" s="212"/>
      <c r="C49" s="212"/>
      <c r="D49" s="212"/>
      <c r="E49" s="212"/>
      <c r="F49" s="212"/>
      <c r="G49" s="26"/>
    </row>
    <row r="50" spans="1:7" ht="12.75" customHeight="1">
      <c r="A50" s="8"/>
      <c r="B50" s="197" t="s">
        <v>73</v>
      </c>
      <c r="C50" s="212"/>
      <c r="D50" s="212"/>
      <c r="E50" s="212"/>
      <c r="F50" s="212"/>
      <c r="G50" s="212"/>
    </row>
    <row r="51" spans="1:7" ht="12.75" customHeight="1">
      <c r="A51" s="8"/>
      <c r="B51" s="197" t="s">
        <v>948</v>
      </c>
      <c r="C51" s="197"/>
      <c r="D51" s="197"/>
      <c r="E51" s="197"/>
      <c r="F51" s="197"/>
      <c r="G51" s="26"/>
    </row>
    <row r="52" spans="1:7" ht="12.75" customHeight="1">
      <c r="A52" s="8"/>
      <c r="B52" s="197" t="s">
        <v>1448</v>
      </c>
      <c r="C52" s="197"/>
      <c r="D52" s="197"/>
      <c r="E52" s="197"/>
      <c r="F52" s="197"/>
      <c r="G52" s="26"/>
    </row>
    <row r="53" spans="1:7" ht="12.75" customHeight="1">
      <c r="A53" s="8"/>
      <c r="B53" s="197" t="s">
        <v>949</v>
      </c>
      <c r="C53" s="212"/>
      <c r="D53" s="212"/>
      <c r="E53" s="212"/>
      <c r="F53" s="212"/>
      <c r="G53" s="26"/>
    </row>
    <row r="54" spans="1:7" ht="12.75" customHeight="1">
      <c r="A54" s="8"/>
      <c r="B54" s="197" t="s">
        <v>1449</v>
      </c>
      <c r="C54" s="197"/>
      <c r="D54" s="197"/>
      <c r="E54" s="197"/>
      <c r="F54" s="197"/>
      <c r="G54" s="26"/>
    </row>
    <row r="55" spans="1:7" ht="12.75" customHeight="1">
      <c r="A55" s="8"/>
      <c r="B55" s="197" t="s">
        <v>77</v>
      </c>
      <c r="C55" s="197"/>
      <c r="D55" s="197"/>
      <c r="E55" s="197"/>
      <c r="F55" s="197"/>
      <c r="G55" s="27"/>
    </row>
    <row r="56" spans="1:7" ht="12.75">
      <c r="A56" s="197"/>
      <c r="B56" s="198"/>
      <c r="C56" s="198"/>
      <c r="D56" s="198"/>
      <c r="E56" s="198"/>
      <c r="F56" s="198"/>
      <c r="G56" s="198"/>
    </row>
    <row r="57" spans="1:7" ht="26.25" customHeight="1">
      <c r="A57" s="183" t="s">
        <v>80</v>
      </c>
      <c r="B57" s="212"/>
      <c r="C57" s="212"/>
      <c r="D57" s="212"/>
      <c r="E57" s="212"/>
      <c r="F57" s="212"/>
      <c r="G57" s="212"/>
    </row>
    <row r="58" spans="1:7" ht="12.75" customHeight="1">
      <c r="A58" s="9" t="s">
        <v>81</v>
      </c>
      <c r="B58" s="199" t="s">
        <v>1106</v>
      </c>
      <c r="C58" s="200"/>
      <c r="D58" s="200"/>
      <c r="E58" s="200"/>
      <c r="F58" s="200"/>
      <c r="G58" s="201"/>
    </row>
    <row r="59" spans="1:7" ht="15" customHeight="1">
      <c r="A59" s="35" t="s">
        <v>84</v>
      </c>
      <c r="B59" s="204" t="s">
        <v>82</v>
      </c>
      <c r="C59" s="200"/>
      <c r="D59" s="201"/>
      <c r="E59" s="205"/>
      <c r="F59" s="206"/>
      <c r="G59" s="207"/>
    </row>
    <row r="60" spans="1:7" ht="24.75" customHeight="1">
      <c r="A60" s="75"/>
      <c r="B60" s="202" t="s">
        <v>1450</v>
      </c>
      <c r="C60" s="198"/>
      <c r="D60" s="198"/>
      <c r="E60" s="205"/>
      <c r="F60" s="206"/>
      <c r="G60" s="207"/>
    </row>
    <row r="61" spans="1:7" ht="12.75" customHeight="1">
      <c r="A61" s="75"/>
      <c r="B61" s="197" t="s">
        <v>83</v>
      </c>
      <c r="C61" s="198"/>
      <c r="D61" s="198"/>
      <c r="E61" s="205"/>
      <c r="F61" s="206"/>
      <c r="G61" s="207"/>
    </row>
    <row r="62" spans="1:7" ht="12.75" customHeight="1">
      <c r="A62" s="35" t="s">
        <v>85</v>
      </c>
      <c r="B62" s="203" t="s">
        <v>82</v>
      </c>
      <c r="C62" s="198"/>
      <c r="D62" s="198"/>
      <c r="E62" s="205"/>
      <c r="F62" s="206"/>
      <c r="G62" s="207"/>
    </row>
    <row r="63" spans="1:7" ht="23.25" customHeight="1">
      <c r="A63" s="76"/>
      <c r="B63" s="202" t="s">
        <v>1450</v>
      </c>
      <c r="C63" s="198"/>
      <c r="D63" s="198"/>
      <c r="E63" s="213"/>
      <c r="F63" s="214"/>
      <c r="G63" s="215"/>
    </row>
    <row r="64" spans="1:7" ht="15" customHeight="1">
      <c r="A64" s="76"/>
      <c r="B64" s="197" t="s">
        <v>83</v>
      </c>
      <c r="C64" s="198"/>
      <c r="D64" s="198"/>
      <c r="E64" s="213"/>
      <c r="F64" s="214"/>
      <c r="G64" s="215"/>
    </row>
    <row r="65" spans="1:7" ht="12.75" customHeight="1">
      <c r="A65" s="35" t="s">
        <v>86</v>
      </c>
      <c r="B65" s="203" t="s">
        <v>82</v>
      </c>
      <c r="C65" s="198"/>
      <c r="D65" s="198"/>
      <c r="E65" s="205"/>
      <c r="F65" s="206"/>
      <c r="G65" s="207"/>
    </row>
    <row r="66" spans="1:7" ht="23.25" customHeight="1">
      <c r="A66" s="76"/>
      <c r="B66" s="202" t="s">
        <v>1450</v>
      </c>
      <c r="C66" s="198"/>
      <c r="D66" s="198"/>
      <c r="E66" s="205"/>
      <c r="F66" s="206"/>
      <c r="G66" s="207"/>
    </row>
    <row r="67" spans="1:7" ht="12.75" customHeight="1">
      <c r="A67" s="76"/>
      <c r="B67" s="197" t="s">
        <v>83</v>
      </c>
      <c r="C67" s="198"/>
      <c r="D67" s="198"/>
      <c r="E67" s="205"/>
      <c r="F67" s="206"/>
      <c r="G67" s="207"/>
    </row>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sheetData>
  <sheetProtection sheet="1" objects="1" scenarios="1"/>
  <mergeCells count="76">
    <mergeCell ref="A30:G30"/>
    <mergeCell ref="A34:G34"/>
    <mergeCell ref="A16:F16"/>
    <mergeCell ref="A19:F19"/>
    <mergeCell ref="A33:G33"/>
    <mergeCell ref="A28:G28"/>
    <mergeCell ref="B21:F21"/>
    <mergeCell ref="B32:F32"/>
    <mergeCell ref="B31:F31"/>
    <mergeCell ref="B26:F26"/>
    <mergeCell ref="A1:F1"/>
    <mergeCell ref="A2:F2"/>
    <mergeCell ref="A10:G10"/>
    <mergeCell ref="A15:G15"/>
    <mergeCell ref="A12:F12"/>
    <mergeCell ref="A13:F13"/>
    <mergeCell ref="A5:G5"/>
    <mergeCell ref="A6:G6"/>
    <mergeCell ref="A8:G8"/>
    <mergeCell ref="A7:G7"/>
    <mergeCell ref="A36:F36"/>
    <mergeCell ref="B53:F53"/>
    <mergeCell ref="B44:F44"/>
    <mergeCell ref="B45:F45"/>
    <mergeCell ref="A48:F48"/>
    <mergeCell ref="B50:G50"/>
    <mergeCell ref="A47:G47"/>
    <mergeCell ref="B43:F43"/>
    <mergeCell ref="B39:F39"/>
    <mergeCell ref="A46:G46"/>
    <mergeCell ref="B42:F42"/>
    <mergeCell ref="A9:G9"/>
    <mergeCell ref="A17:F17"/>
    <mergeCell ref="A14:F14"/>
    <mergeCell ref="B25:F25"/>
    <mergeCell ref="A20:G20"/>
    <mergeCell ref="B27:F27"/>
    <mergeCell ref="A29:F29"/>
    <mergeCell ref="A40:F40"/>
    <mergeCell ref="A41:F41"/>
    <mergeCell ref="B62:D62"/>
    <mergeCell ref="E60:G60"/>
    <mergeCell ref="A49:F49"/>
    <mergeCell ref="B51:F51"/>
    <mergeCell ref="B55:F55"/>
    <mergeCell ref="B52:F52"/>
    <mergeCell ref="B54:F54"/>
    <mergeCell ref="E59:G59"/>
    <mergeCell ref="A56:G56"/>
    <mergeCell ref="A57:G57"/>
    <mergeCell ref="E64:G64"/>
    <mergeCell ref="E66:G66"/>
    <mergeCell ref="E65:G65"/>
    <mergeCell ref="E61:G61"/>
    <mergeCell ref="E63:G63"/>
    <mergeCell ref="E62:G62"/>
    <mergeCell ref="A3:G3"/>
    <mergeCell ref="A4:G4"/>
    <mergeCell ref="A37:F37"/>
    <mergeCell ref="B38:F38"/>
    <mergeCell ref="A18:F18"/>
    <mergeCell ref="A11:F11"/>
    <mergeCell ref="A35:F35"/>
    <mergeCell ref="B22:F22"/>
    <mergeCell ref="B23:F23"/>
    <mergeCell ref="B24:F24"/>
    <mergeCell ref="B67:D67"/>
    <mergeCell ref="B58:G58"/>
    <mergeCell ref="B63:D63"/>
    <mergeCell ref="B64:D64"/>
    <mergeCell ref="B65:D65"/>
    <mergeCell ref="B66:D66"/>
    <mergeCell ref="B59:D59"/>
    <mergeCell ref="B61:D61"/>
    <mergeCell ref="B60:D60"/>
    <mergeCell ref="E67:G67"/>
  </mergeCells>
  <dataValidations count="9">
    <dataValidation type="list" allowBlank="1" showInputMessage="1" showErrorMessage="1" sqref="E59 E62 E65">
      <formula1>BusinessCodeType</formula1>
    </dataValidation>
    <dataValidation type="list" allowBlank="1" showInputMessage="1" showErrorMessage="1" sqref="G41 G49 G48">
      <formula1>YesNoType</formula1>
    </dataValidation>
    <dataValidation type="list" allowBlank="1" showInputMessage="1" showErrorMessage="1" sqref="G18">
      <formula1>GenderType</formula1>
    </dataValidation>
    <dataValidation type="list" allowBlank="1" showInputMessage="1" showErrorMessage="1" sqref="G19">
      <formula1>EmployerCategoryType</formula1>
    </dataValidation>
    <dataValidation type="list" allowBlank="1" showInputMessage="1" showErrorMessage="1" sqref="G16">
      <formula1>AssesseeStatusType</formula1>
    </dataValidation>
    <dataValidation type="list" allowBlank="1" showInputMessage="1" showErrorMessage="1" sqref="G36">
      <formula1>FilingStatusType</formula1>
    </dataValidation>
    <dataValidation type="list" allowBlank="1" showInputMessage="1" showErrorMessage="1" sqref="G40">
      <formula1>ResidentialStatus</formula1>
    </dataValidation>
    <dataValidation type="list" allowBlank="1" showInputMessage="1" showErrorMessage="1" sqref="G26">
      <formula1>States</formula1>
    </dataValidation>
    <dataValidation type="list" allowBlank="1" showInputMessage="1" showErrorMessage="1" sqref="G37">
      <formula1>ReturnType</formula1>
    </dataValidation>
  </dataValidations>
  <printOptions/>
  <pageMargins left="0.75" right="0.75" top="1" bottom="1" header="0.5" footer="0.5"/>
  <pageSetup blackAndWhite="1" horizontalDpi="300" verticalDpi="300" orientation="portrait" r:id="rId1"/>
</worksheet>
</file>

<file path=xl/worksheets/sheet20.xml><?xml version="1.0" encoding="utf-8"?>
<worksheet xmlns="http://schemas.openxmlformats.org/spreadsheetml/2006/main" xmlns:r="http://schemas.openxmlformats.org/officeDocument/2006/relationships">
  <sheetPr codeName="Sheet21"/>
  <dimension ref="A1:I14"/>
  <sheetViews>
    <sheetView workbookViewId="0" topLeftCell="A1">
      <selection activeCell="A1" sqref="A1:I1"/>
    </sheetView>
  </sheetViews>
  <sheetFormatPr defaultColWidth="9.140625" defaultRowHeight="12.75" zeroHeight="1"/>
  <cols>
    <col min="1" max="1" width="4.57421875" style="0" customWidth="1"/>
    <col min="2" max="2" width="11.00390625" style="0" customWidth="1"/>
    <col min="3" max="3" width="10.421875" style="0" customWidth="1"/>
    <col min="4" max="4" width="7.8515625" style="0" customWidth="1"/>
    <col min="5" max="5" width="9.8515625" style="0" customWidth="1"/>
    <col min="6" max="6" width="9.28125" style="0" customWidth="1"/>
    <col min="7" max="7" width="8.8515625" style="0" customWidth="1"/>
    <col min="8" max="8" width="10.28125" style="0" customWidth="1"/>
    <col min="9" max="9" width="9.28125" style="0" customWidth="1"/>
    <col min="10" max="16384" width="9.140625" style="0" hidden="1" customWidth="1"/>
  </cols>
  <sheetData>
    <row r="1" spans="1:9" ht="12.75">
      <c r="A1" s="302" t="s">
        <v>826</v>
      </c>
      <c r="B1" s="274"/>
      <c r="C1" s="274"/>
      <c r="D1" s="274"/>
      <c r="E1" s="274"/>
      <c r="F1" s="274"/>
      <c r="G1" s="274"/>
      <c r="H1" s="274"/>
      <c r="I1" s="269"/>
    </row>
    <row r="2" spans="1:9" ht="81" customHeight="1">
      <c r="A2" s="8" t="s">
        <v>820</v>
      </c>
      <c r="B2" s="8" t="s">
        <v>827</v>
      </c>
      <c r="C2" s="8" t="s">
        <v>846</v>
      </c>
      <c r="D2" s="8" t="s">
        <v>828</v>
      </c>
      <c r="E2" s="8" t="s">
        <v>830</v>
      </c>
      <c r="F2" s="8" t="s">
        <v>831</v>
      </c>
      <c r="G2" s="8" t="s">
        <v>832</v>
      </c>
      <c r="H2" s="8" t="s">
        <v>847</v>
      </c>
      <c r="I2" s="8" t="s">
        <v>833</v>
      </c>
    </row>
    <row r="3" spans="1:9" ht="12.75">
      <c r="A3" s="9" t="s">
        <v>89</v>
      </c>
      <c r="B3" s="9" t="s">
        <v>837</v>
      </c>
      <c r="C3" s="27"/>
      <c r="D3" s="45"/>
      <c r="E3" s="45"/>
      <c r="F3" s="250"/>
      <c r="G3" s="45"/>
      <c r="H3" s="45"/>
      <c r="I3" s="144"/>
    </row>
    <row r="4" spans="1:9" ht="12.75">
      <c r="A4" s="9" t="s">
        <v>90</v>
      </c>
      <c r="B4" s="9" t="s">
        <v>838</v>
      </c>
      <c r="C4" s="27"/>
      <c r="D4" s="45"/>
      <c r="E4" s="45"/>
      <c r="F4" s="251"/>
      <c r="G4" s="45"/>
      <c r="H4" s="45"/>
      <c r="I4" s="144"/>
    </row>
    <row r="5" spans="1:9" ht="12.75">
      <c r="A5" s="9" t="s">
        <v>91</v>
      </c>
      <c r="B5" s="9" t="s">
        <v>839</v>
      </c>
      <c r="C5" s="27"/>
      <c r="D5" s="45"/>
      <c r="E5" s="45"/>
      <c r="F5" s="251"/>
      <c r="G5" s="45"/>
      <c r="H5" s="45"/>
      <c r="I5" s="144"/>
    </row>
    <row r="6" spans="1:9" ht="12.75">
      <c r="A6" s="9" t="s">
        <v>92</v>
      </c>
      <c r="B6" s="9" t="s">
        <v>840</v>
      </c>
      <c r="C6" s="27"/>
      <c r="D6" s="45"/>
      <c r="E6" s="45"/>
      <c r="F6" s="252"/>
      <c r="G6" s="45"/>
      <c r="H6" s="45"/>
      <c r="I6" s="144"/>
    </row>
    <row r="7" spans="1:9" ht="12.75">
      <c r="A7" s="9" t="s">
        <v>97</v>
      </c>
      <c r="B7" s="9" t="s">
        <v>841</v>
      </c>
      <c r="C7" s="27"/>
      <c r="D7" s="45"/>
      <c r="E7" s="45"/>
      <c r="F7" s="45"/>
      <c r="G7" s="45"/>
      <c r="H7" s="45"/>
      <c r="I7" s="45"/>
    </row>
    <row r="8" spans="1:9" ht="12.75">
      <c r="A8" s="9" t="s">
        <v>98</v>
      </c>
      <c r="B8" s="9" t="s">
        <v>842</v>
      </c>
      <c r="C8" s="27"/>
      <c r="D8" s="45"/>
      <c r="E8" s="45"/>
      <c r="F8" s="45"/>
      <c r="G8" s="45"/>
      <c r="H8" s="45"/>
      <c r="I8" s="45"/>
    </row>
    <row r="9" spans="1:9" ht="12.75">
      <c r="A9" s="9" t="s">
        <v>99</v>
      </c>
      <c r="B9" s="9" t="s">
        <v>1310</v>
      </c>
      <c r="C9" s="27"/>
      <c r="D9" s="45"/>
      <c r="E9" s="45"/>
      <c r="F9" s="45"/>
      <c r="G9" s="45"/>
      <c r="H9" s="45"/>
      <c r="I9" s="45"/>
    </row>
    <row r="10" spans="1:9" ht="12.75">
      <c r="A10" s="9" t="s">
        <v>100</v>
      </c>
      <c r="B10" s="9" t="s">
        <v>1119</v>
      </c>
      <c r="C10" s="27"/>
      <c r="D10" s="45"/>
      <c r="E10" s="45"/>
      <c r="F10" s="45"/>
      <c r="G10" s="45"/>
      <c r="H10" s="45"/>
      <c r="I10" s="45"/>
    </row>
    <row r="11" spans="1:9" ht="33.75" customHeight="1">
      <c r="A11" s="9" t="s">
        <v>101</v>
      </c>
      <c r="B11" s="8" t="s">
        <v>843</v>
      </c>
      <c r="C11" s="144"/>
      <c r="D11" s="139">
        <f>SUM(D3:D10)</f>
        <v>0</v>
      </c>
      <c r="E11" s="139">
        <f>SUM(E3:E10)</f>
        <v>0</v>
      </c>
      <c r="F11" s="139">
        <f>SUM(F7:F10)</f>
        <v>0</v>
      </c>
      <c r="G11" s="139">
        <f>SUM(G3:G10)</f>
        <v>0</v>
      </c>
      <c r="H11" s="139">
        <f>SUM(H3:H10)</f>
        <v>0</v>
      </c>
      <c r="I11" s="139">
        <f>SUM(I7:I10)</f>
        <v>0</v>
      </c>
    </row>
    <row r="12" spans="1:9" ht="56.25" customHeight="1">
      <c r="A12" s="9" t="s">
        <v>1076</v>
      </c>
      <c r="B12" s="8" t="s">
        <v>844</v>
      </c>
      <c r="C12" s="144"/>
      <c r="D12" s="139">
        <f>SUM('Sch-BroughtForwardLossAdj'!D4:D4)</f>
        <v>0</v>
      </c>
      <c r="E12" s="45"/>
      <c r="F12" s="45"/>
      <c r="G12" s="139">
        <f>SUM('Sch-BroughtForwardLossAdj'!D6:D6)</f>
        <v>0</v>
      </c>
      <c r="H12" s="139">
        <f>SUM('Sch-BroughtForwardLossAdj'!D7:D7)</f>
        <v>0</v>
      </c>
      <c r="I12" s="45"/>
    </row>
    <row r="13" spans="1:9" ht="32.25" customHeight="1">
      <c r="A13" s="9" t="s">
        <v>1077</v>
      </c>
      <c r="B13" s="8" t="s">
        <v>1406</v>
      </c>
      <c r="C13" s="144"/>
      <c r="D13" s="139">
        <f>IF('PartA.General'!G36="Voluntarily before the due date-11",'Sch-CurrentLossAdj'!D13,0)</f>
        <v>0</v>
      </c>
      <c r="E13" s="139">
        <f>IF('PartA.General'!G36="Voluntarily before the due date-11",'Sch-CurrentLossAdj'!E13,0)</f>
        <v>0</v>
      </c>
      <c r="F13" s="139">
        <f>IF('PartA.General'!G36="Voluntarily before the due date-11",ABS(MIN('Sch-BusinessProfession '!I71,0)),0)</f>
        <v>0</v>
      </c>
      <c r="G13" s="139">
        <f>IF('PartA.General'!G36="Voluntarily before the due date-11",ABS(MIN(MIN('Sch-CapitalGains'!I23,0)+MAX('Sch-CapitalGains'!I55,0),0)),0)</f>
        <v>0</v>
      </c>
      <c r="H13" s="139">
        <f>IF('PartA.General'!G36="Voluntarily before the due date-11",ABS(MIN('Sch-CapitalGains'!I55,0)),0)</f>
        <v>0</v>
      </c>
      <c r="I13" s="139">
        <f>IF('PartA.General'!G36="Voluntarily before the due date-11",ABS(MIN('Sch-OtherSources'!I18,0)),0)</f>
        <v>0</v>
      </c>
    </row>
    <row r="14" spans="1:9" ht="44.25" customHeight="1">
      <c r="A14" s="9" t="s">
        <v>1078</v>
      </c>
      <c r="B14" s="8" t="s">
        <v>845</v>
      </c>
      <c r="C14" s="144"/>
      <c r="D14" s="139">
        <f aca="true" t="shared" si="0" ref="D14:I14">MAX(D11-D12+D13,0)</f>
        <v>0</v>
      </c>
      <c r="E14" s="139">
        <f t="shared" si="0"/>
        <v>0</v>
      </c>
      <c r="F14" s="139">
        <f t="shared" si="0"/>
        <v>0</v>
      </c>
      <c r="G14" s="139">
        <f t="shared" si="0"/>
        <v>0</v>
      </c>
      <c r="H14" s="139">
        <f t="shared" si="0"/>
        <v>0</v>
      </c>
      <c r="I14" s="139">
        <f t="shared" si="0"/>
        <v>0</v>
      </c>
    </row>
    <row r="15" ht="12.75" hidden="1"/>
    <row r="16" ht="12.75" hidden="1"/>
    <row r="17" ht="12.75" hidden="1"/>
    <row r="18" ht="12.75" hidden="1"/>
    <row r="19" ht="12.75" hidden="1"/>
    <row r="20" ht="12.75" hidden="1"/>
    <row r="21" ht="12.75" hidden="1"/>
  </sheetData>
  <sheetProtection sheet="1" objects="1" scenarios="1"/>
  <mergeCells count="2">
    <mergeCell ref="A1:I1"/>
    <mergeCell ref="F3:F6"/>
  </mergeCells>
  <printOptions/>
  <pageMargins left="0.75" right="0.75" top="1" bottom="1" header="0.5" footer="0.5"/>
  <pageSetup blackAndWhite="1" horizontalDpi="300" verticalDpi="300" orientation="portrait" r:id="rId1"/>
  <ignoredErrors>
    <ignoredError sqref="F11" formula="1"/>
  </ignoredErrors>
</worksheet>
</file>

<file path=xl/worksheets/sheet21.xml><?xml version="1.0" encoding="utf-8"?>
<worksheet xmlns="http://schemas.openxmlformats.org/spreadsheetml/2006/main" xmlns:r="http://schemas.openxmlformats.org/officeDocument/2006/relationships">
  <sheetPr codeName="Sheet22"/>
  <dimension ref="A1:I59"/>
  <sheetViews>
    <sheetView workbookViewId="0" topLeftCell="A1">
      <selection activeCell="A1" sqref="A1:I1"/>
    </sheetView>
  </sheetViews>
  <sheetFormatPr defaultColWidth="9.140625" defaultRowHeight="12.75" zeroHeight="1"/>
  <cols>
    <col min="1" max="1" width="2.28125" style="0" customWidth="1"/>
    <col min="2" max="2" width="4.00390625" style="0" customWidth="1"/>
    <col min="3" max="3" width="26.8515625" style="0" customWidth="1"/>
    <col min="4" max="4" width="10.140625" style="0" customWidth="1"/>
    <col min="5" max="5" width="11.421875" style="0" customWidth="1"/>
    <col min="6" max="6" width="4.28125" style="0" customWidth="1"/>
    <col min="7" max="7" width="15.28125" style="0" customWidth="1"/>
    <col min="8" max="8" width="4.421875" style="0" customWidth="1"/>
    <col min="9" max="9" width="11.7109375" style="0" customWidth="1"/>
    <col min="10" max="16384" width="9.140625" style="0" hidden="1" customWidth="1"/>
  </cols>
  <sheetData>
    <row r="1" spans="1:9" ht="12.75" customHeight="1">
      <c r="A1" s="204" t="s">
        <v>848</v>
      </c>
      <c r="B1" s="224"/>
      <c r="C1" s="224"/>
      <c r="D1" s="224"/>
      <c r="E1" s="224"/>
      <c r="F1" s="224"/>
      <c r="G1" s="224"/>
      <c r="H1" s="224"/>
      <c r="I1" s="225"/>
    </row>
    <row r="2" spans="1:9" ht="12.75" customHeight="1">
      <c r="A2" s="5" t="s">
        <v>78</v>
      </c>
      <c r="B2" s="199" t="s">
        <v>849</v>
      </c>
      <c r="C2" s="224"/>
      <c r="D2" s="224"/>
      <c r="E2" s="224"/>
      <c r="F2" s="224"/>
      <c r="G2" s="224"/>
      <c r="H2" s="24"/>
      <c r="I2" s="25"/>
    </row>
    <row r="3" spans="1:9" ht="12.75" customHeight="1">
      <c r="A3" s="5"/>
      <c r="B3" s="5" t="s">
        <v>88</v>
      </c>
      <c r="C3" s="199" t="s">
        <v>850</v>
      </c>
      <c r="D3" s="166"/>
      <c r="E3" s="167"/>
      <c r="F3" s="5" t="s">
        <v>152</v>
      </c>
      <c r="G3" s="113"/>
      <c r="H3" s="231"/>
      <c r="I3" s="257"/>
    </row>
    <row r="4" spans="1:9" ht="12.75" customHeight="1">
      <c r="A4" s="5"/>
      <c r="B4" s="5" t="s">
        <v>93</v>
      </c>
      <c r="C4" s="199" t="s">
        <v>851</v>
      </c>
      <c r="D4" s="166"/>
      <c r="E4" s="167"/>
      <c r="F4" s="5" t="s">
        <v>153</v>
      </c>
      <c r="G4" s="113"/>
      <c r="H4" s="265"/>
      <c r="I4" s="267"/>
    </row>
    <row r="5" spans="1:9" ht="12.75" customHeight="1">
      <c r="A5" s="5"/>
      <c r="B5" s="5" t="s">
        <v>102</v>
      </c>
      <c r="C5" s="199" t="s">
        <v>852</v>
      </c>
      <c r="D5" s="166"/>
      <c r="E5" s="167"/>
      <c r="F5" s="5" t="s">
        <v>112</v>
      </c>
      <c r="G5" s="113"/>
      <c r="H5" s="265"/>
      <c r="I5" s="267"/>
    </row>
    <row r="6" spans="1:9" ht="12.75" customHeight="1">
      <c r="A6" s="5"/>
      <c r="B6" s="5" t="s">
        <v>161</v>
      </c>
      <c r="C6" s="199" t="s">
        <v>853</v>
      </c>
      <c r="D6" s="166"/>
      <c r="E6" s="167"/>
      <c r="F6" s="5" t="s">
        <v>154</v>
      </c>
      <c r="G6" s="113"/>
      <c r="H6" s="265"/>
      <c r="I6" s="267"/>
    </row>
    <row r="7" spans="1:9" ht="12.75" customHeight="1">
      <c r="A7" s="5"/>
      <c r="B7" s="5" t="s">
        <v>151</v>
      </c>
      <c r="C7" s="199" t="s">
        <v>854</v>
      </c>
      <c r="D7" s="166"/>
      <c r="E7" s="167"/>
      <c r="F7" s="5" t="s">
        <v>155</v>
      </c>
      <c r="G7" s="113"/>
      <c r="H7" s="265"/>
      <c r="I7" s="267"/>
    </row>
    <row r="8" spans="1:9" ht="12.75" customHeight="1">
      <c r="A8" s="5"/>
      <c r="B8" s="5" t="s">
        <v>237</v>
      </c>
      <c r="C8" s="199" t="s">
        <v>1407</v>
      </c>
      <c r="D8" s="166"/>
      <c r="E8" s="167"/>
      <c r="F8" s="5" t="s">
        <v>30</v>
      </c>
      <c r="G8" s="113"/>
      <c r="H8" s="265"/>
      <c r="I8" s="267"/>
    </row>
    <row r="9" spans="1:9" ht="12.75" customHeight="1">
      <c r="A9" s="5"/>
      <c r="B9" s="5" t="s">
        <v>238</v>
      </c>
      <c r="C9" s="199" t="s">
        <v>1408</v>
      </c>
      <c r="D9" s="166"/>
      <c r="E9" s="167"/>
      <c r="F9" s="5" t="s">
        <v>31</v>
      </c>
      <c r="G9" s="113"/>
      <c r="H9" s="265"/>
      <c r="I9" s="267"/>
    </row>
    <row r="10" spans="1:9" ht="12.75" customHeight="1">
      <c r="A10" s="5"/>
      <c r="B10" s="5" t="s">
        <v>239</v>
      </c>
      <c r="C10" s="199" t="s">
        <v>1409</v>
      </c>
      <c r="D10" s="166"/>
      <c r="E10" s="167"/>
      <c r="F10" s="5" t="s">
        <v>32</v>
      </c>
      <c r="G10" s="113"/>
      <c r="H10" s="265"/>
      <c r="I10" s="267"/>
    </row>
    <row r="11" spans="1:9" ht="12.75" customHeight="1">
      <c r="A11" s="5"/>
      <c r="B11" s="5" t="s">
        <v>89</v>
      </c>
      <c r="C11" s="199" t="s">
        <v>1410</v>
      </c>
      <c r="D11" s="166"/>
      <c r="E11" s="167"/>
      <c r="F11" s="5" t="s">
        <v>927</v>
      </c>
      <c r="G11" s="113"/>
      <c r="H11" s="265"/>
      <c r="I11" s="267"/>
    </row>
    <row r="12" spans="1:9" ht="12.75" customHeight="1">
      <c r="A12" s="5"/>
      <c r="B12" s="5" t="s">
        <v>240</v>
      </c>
      <c r="C12" s="199" t="s">
        <v>1411</v>
      </c>
      <c r="D12" s="166"/>
      <c r="E12" s="167"/>
      <c r="F12" s="5" t="s">
        <v>1416</v>
      </c>
      <c r="G12" s="113"/>
      <c r="H12" s="258"/>
      <c r="I12" s="259"/>
    </row>
    <row r="13" spans="1:9" ht="12.75" customHeight="1">
      <c r="A13" s="5"/>
      <c r="B13" s="5" t="s">
        <v>241</v>
      </c>
      <c r="C13" s="199" t="s">
        <v>1412</v>
      </c>
      <c r="D13" s="166"/>
      <c r="E13" s="166"/>
      <c r="F13" s="166"/>
      <c r="G13" s="167"/>
      <c r="H13" s="5" t="s">
        <v>1414</v>
      </c>
      <c r="I13" s="122">
        <f>SUM(G3:G12)</f>
        <v>0</v>
      </c>
    </row>
    <row r="14" spans="1:9" ht="12.75" customHeight="1">
      <c r="A14" s="5"/>
      <c r="B14" s="199"/>
      <c r="C14" s="166"/>
      <c r="D14" s="166"/>
      <c r="E14" s="166"/>
      <c r="F14" s="166"/>
      <c r="G14" s="166"/>
      <c r="H14" s="166"/>
      <c r="I14" s="167"/>
    </row>
    <row r="15" spans="1:9" ht="12.75" customHeight="1">
      <c r="A15" s="5" t="s">
        <v>79</v>
      </c>
      <c r="B15" s="303" t="s">
        <v>855</v>
      </c>
      <c r="C15" s="303"/>
      <c r="D15" s="303"/>
      <c r="E15" s="303"/>
      <c r="F15" s="303"/>
      <c r="G15" s="303"/>
      <c r="H15" s="303"/>
      <c r="I15" s="303"/>
    </row>
    <row r="16" spans="1:9" ht="12.75" customHeight="1">
      <c r="A16" s="5"/>
      <c r="B16" s="5" t="s">
        <v>88</v>
      </c>
      <c r="C16" s="199" t="s">
        <v>850</v>
      </c>
      <c r="D16" s="166"/>
      <c r="E16" s="167"/>
      <c r="F16" s="5" t="s">
        <v>220</v>
      </c>
      <c r="G16" s="113"/>
      <c r="H16" s="231"/>
      <c r="I16" s="257"/>
    </row>
    <row r="17" spans="1:9" ht="12.75" customHeight="1">
      <c r="A17" s="5"/>
      <c r="B17" s="5" t="s">
        <v>93</v>
      </c>
      <c r="C17" s="199" t="s">
        <v>851</v>
      </c>
      <c r="D17" s="166"/>
      <c r="E17" s="167"/>
      <c r="F17" s="5" t="s">
        <v>221</v>
      </c>
      <c r="G17" s="113"/>
      <c r="H17" s="265"/>
      <c r="I17" s="267"/>
    </row>
    <row r="18" spans="1:9" ht="12.75" customHeight="1">
      <c r="A18" s="5"/>
      <c r="B18" s="5" t="s">
        <v>102</v>
      </c>
      <c r="C18" s="199" t="s">
        <v>852</v>
      </c>
      <c r="D18" s="166"/>
      <c r="E18" s="167"/>
      <c r="F18" s="5" t="s">
        <v>143</v>
      </c>
      <c r="G18" s="113"/>
      <c r="H18" s="265"/>
      <c r="I18" s="267"/>
    </row>
    <row r="19" spans="1:9" ht="12.75" customHeight="1">
      <c r="A19" s="5"/>
      <c r="B19" s="5" t="s">
        <v>161</v>
      </c>
      <c r="C19" s="199" t="s">
        <v>853</v>
      </c>
      <c r="D19" s="166"/>
      <c r="E19" s="167"/>
      <c r="F19" s="5" t="s">
        <v>222</v>
      </c>
      <c r="G19" s="113"/>
      <c r="H19" s="265"/>
      <c r="I19" s="267"/>
    </row>
    <row r="20" spans="1:9" ht="12.75" customHeight="1">
      <c r="A20" s="5"/>
      <c r="B20" s="5" t="s">
        <v>151</v>
      </c>
      <c r="C20" s="199" t="s">
        <v>854</v>
      </c>
      <c r="D20" s="166"/>
      <c r="E20" s="167"/>
      <c r="F20" s="5" t="s">
        <v>223</v>
      </c>
      <c r="G20" s="113"/>
      <c r="H20" s="265"/>
      <c r="I20" s="267"/>
    </row>
    <row r="21" spans="1:9" ht="12.75" customHeight="1">
      <c r="A21" s="5"/>
      <c r="B21" s="5" t="s">
        <v>237</v>
      </c>
      <c r="C21" s="199" t="s">
        <v>1407</v>
      </c>
      <c r="D21" s="166"/>
      <c r="E21" s="167"/>
      <c r="F21" s="5" t="s">
        <v>1417</v>
      </c>
      <c r="G21" s="113"/>
      <c r="H21" s="265"/>
      <c r="I21" s="267"/>
    </row>
    <row r="22" spans="1:9" ht="12.75" customHeight="1">
      <c r="A22" s="5"/>
      <c r="B22" s="5" t="s">
        <v>238</v>
      </c>
      <c r="C22" s="199" t="s">
        <v>1408</v>
      </c>
      <c r="D22" s="166"/>
      <c r="E22" s="167"/>
      <c r="F22" s="5" t="s">
        <v>1418</v>
      </c>
      <c r="G22" s="113"/>
      <c r="H22" s="265"/>
      <c r="I22" s="267"/>
    </row>
    <row r="23" spans="1:9" ht="12.75" customHeight="1">
      <c r="A23" s="5"/>
      <c r="B23" s="5" t="s">
        <v>239</v>
      </c>
      <c r="C23" s="199" t="s">
        <v>1409</v>
      </c>
      <c r="D23" s="166"/>
      <c r="E23" s="167"/>
      <c r="F23" s="5" t="s">
        <v>1419</v>
      </c>
      <c r="G23" s="113"/>
      <c r="H23" s="258"/>
      <c r="I23" s="259"/>
    </row>
    <row r="24" spans="1:9" ht="12.75" customHeight="1">
      <c r="A24" s="5"/>
      <c r="B24" s="5" t="s">
        <v>89</v>
      </c>
      <c r="C24" s="199" t="s">
        <v>1413</v>
      </c>
      <c r="D24" s="166"/>
      <c r="E24" s="166"/>
      <c r="F24" s="166"/>
      <c r="G24" s="167"/>
      <c r="H24" s="5" t="s">
        <v>1415</v>
      </c>
      <c r="I24" s="122">
        <f>SUM(G16:G23)</f>
        <v>0</v>
      </c>
    </row>
    <row r="25" spans="1:9" ht="12.75" customHeight="1">
      <c r="A25" s="199"/>
      <c r="B25" s="166"/>
      <c r="C25" s="166"/>
      <c r="D25" s="166"/>
      <c r="E25" s="166"/>
      <c r="F25" s="166"/>
      <c r="G25" s="166"/>
      <c r="H25" s="166"/>
      <c r="I25" s="167"/>
    </row>
    <row r="26" spans="1:9" ht="12.75" customHeight="1">
      <c r="A26" s="5" t="s">
        <v>138</v>
      </c>
      <c r="B26" s="199" t="s">
        <v>856</v>
      </c>
      <c r="C26" s="166"/>
      <c r="D26" s="166"/>
      <c r="E26" s="166"/>
      <c r="F26" s="166"/>
      <c r="G26" s="166"/>
      <c r="H26" s="166"/>
      <c r="I26" s="167"/>
    </row>
    <row r="27" spans="1:9" ht="12.75" customHeight="1">
      <c r="A27" s="5"/>
      <c r="B27" s="5" t="s">
        <v>88</v>
      </c>
      <c r="C27" s="199" t="s">
        <v>850</v>
      </c>
      <c r="D27" s="166"/>
      <c r="E27" s="167"/>
      <c r="F27" s="5" t="s">
        <v>236</v>
      </c>
      <c r="G27" s="113"/>
      <c r="H27" s="231"/>
      <c r="I27" s="257"/>
    </row>
    <row r="28" spans="1:9" ht="12.75" customHeight="1">
      <c r="A28" s="5"/>
      <c r="B28" s="5" t="s">
        <v>93</v>
      </c>
      <c r="C28" s="199" t="s">
        <v>851</v>
      </c>
      <c r="D28" s="166"/>
      <c r="E28" s="167"/>
      <c r="F28" s="5" t="s">
        <v>242</v>
      </c>
      <c r="G28" s="113"/>
      <c r="H28" s="265"/>
      <c r="I28" s="267"/>
    </row>
    <row r="29" spans="1:9" ht="12.75" customHeight="1">
      <c r="A29" s="5"/>
      <c r="B29" s="5" t="s">
        <v>102</v>
      </c>
      <c r="C29" s="199" t="s">
        <v>852</v>
      </c>
      <c r="D29" s="166"/>
      <c r="E29" s="167"/>
      <c r="F29" s="5" t="s">
        <v>189</v>
      </c>
      <c r="G29" s="113"/>
      <c r="H29" s="265"/>
      <c r="I29" s="267"/>
    </row>
    <row r="30" spans="1:9" ht="12.75" customHeight="1">
      <c r="A30" s="5"/>
      <c r="B30" s="5" t="s">
        <v>161</v>
      </c>
      <c r="C30" s="199" t="s">
        <v>853</v>
      </c>
      <c r="D30" s="166"/>
      <c r="E30" s="167"/>
      <c r="F30" s="5" t="s">
        <v>243</v>
      </c>
      <c r="G30" s="113"/>
      <c r="H30" s="265"/>
      <c r="I30" s="267"/>
    </row>
    <row r="31" spans="1:9" ht="12.75" customHeight="1">
      <c r="A31" s="5"/>
      <c r="B31" s="5" t="s">
        <v>151</v>
      </c>
      <c r="C31" s="199" t="s">
        <v>854</v>
      </c>
      <c r="D31" s="166"/>
      <c r="E31" s="167"/>
      <c r="F31" s="5" t="s">
        <v>204</v>
      </c>
      <c r="G31" s="113"/>
      <c r="H31" s="265"/>
      <c r="I31" s="267"/>
    </row>
    <row r="32" spans="1:9" ht="12.75" customHeight="1">
      <c r="A32" s="5"/>
      <c r="B32" s="5" t="s">
        <v>237</v>
      </c>
      <c r="C32" s="199" t="s">
        <v>1407</v>
      </c>
      <c r="D32" s="166"/>
      <c r="E32" s="167"/>
      <c r="F32" s="5" t="s">
        <v>244</v>
      </c>
      <c r="G32" s="113"/>
      <c r="H32" s="265"/>
      <c r="I32" s="267"/>
    </row>
    <row r="33" spans="1:9" ht="12.75" customHeight="1">
      <c r="A33" s="5"/>
      <c r="B33" s="5" t="s">
        <v>238</v>
      </c>
      <c r="C33" s="199" t="s">
        <v>1408</v>
      </c>
      <c r="D33" s="166"/>
      <c r="E33" s="167"/>
      <c r="F33" s="5" t="s">
        <v>245</v>
      </c>
      <c r="G33" s="113"/>
      <c r="H33" s="265"/>
      <c r="I33" s="267"/>
    </row>
    <row r="34" spans="1:9" ht="12.75" customHeight="1">
      <c r="A34" s="5"/>
      <c r="B34" s="5" t="s">
        <v>239</v>
      </c>
      <c r="C34" s="199" t="s">
        <v>1409</v>
      </c>
      <c r="D34" s="166"/>
      <c r="E34" s="167"/>
      <c r="F34" s="5" t="s">
        <v>246</v>
      </c>
      <c r="G34" s="113"/>
      <c r="H34" s="258"/>
      <c r="I34" s="259"/>
    </row>
    <row r="35" spans="1:9" ht="12.75" customHeight="1">
      <c r="A35" s="5"/>
      <c r="B35" s="5" t="s">
        <v>89</v>
      </c>
      <c r="C35" s="199" t="s">
        <v>1420</v>
      </c>
      <c r="D35" s="166"/>
      <c r="E35" s="166"/>
      <c r="F35" s="166"/>
      <c r="G35" s="167"/>
      <c r="H35" s="5" t="s">
        <v>247</v>
      </c>
      <c r="I35" s="122">
        <f>SUM(G27:G34)</f>
        <v>0</v>
      </c>
    </row>
    <row r="36" spans="1:9" ht="12.75" customHeight="1">
      <c r="A36" s="5"/>
      <c r="B36" s="199"/>
      <c r="C36" s="166"/>
      <c r="D36" s="166"/>
      <c r="E36" s="166"/>
      <c r="F36" s="166"/>
      <c r="G36" s="166"/>
      <c r="H36" s="166"/>
      <c r="I36" s="167"/>
    </row>
    <row r="37" spans="1:9" ht="12.75" customHeight="1">
      <c r="A37" s="5" t="s">
        <v>141</v>
      </c>
      <c r="B37" s="199" t="s">
        <v>857</v>
      </c>
      <c r="C37" s="166"/>
      <c r="D37" s="166"/>
      <c r="E37" s="166"/>
      <c r="F37" s="166"/>
      <c r="G37" s="167"/>
      <c r="H37" s="231"/>
      <c r="I37" s="257"/>
    </row>
    <row r="38" spans="1:9" ht="12.75" customHeight="1">
      <c r="A38" s="5"/>
      <c r="B38" s="5" t="s">
        <v>88</v>
      </c>
      <c r="C38" s="199" t="s">
        <v>850</v>
      </c>
      <c r="D38" s="166"/>
      <c r="E38" s="167"/>
      <c r="F38" s="5" t="s">
        <v>210</v>
      </c>
      <c r="G38" s="113"/>
      <c r="H38" s="265"/>
      <c r="I38" s="267"/>
    </row>
    <row r="39" spans="1:9" ht="12.75" customHeight="1">
      <c r="A39" s="5"/>
      <c r="B39" s="5" t="s">
        <v>93</v>
      </c>
      <c r="C39" s="199" t="s">
        <v>851</v>
      </c>
      <c r="D39" s="166"/>
      <c r="E39" s="167"/>
      <c r="F39" s="5" t="s">
        <v>209</v>
      </c>
      <c r="G39" s="113"/>
      <c r="H39" s="265"/>
      <c r="I39" s="267"/>
    </row>
    <row r="40" spans="1:9" ht="12.75" customHeight="1">
      <c r="A40" s="5"/>
      <c r="B40" s="5" t="s">
        <v>102</v>
      </c>
      <c r="C40" s="199" t="s">
        <v>852</v>
      </c>
      <c r="D40" s="166"/>
      <c r="E40" s="167"/>
      <c r="F40" s="5" t="s">
        <v>208</v>
      </c>
      <c r="G40" s="113"/>
      <c r="H40" s="265"/>
      <c r="I40" s="267"/>
    </row>
    <row r="41" spans="1:9" ht="12.75" customHeight="1">
      <c r="A41" s="5"/>
      <c r="B41" s="5" t="s">
        <v>161</v>
      </c>
      <c r="C41" s="199" t="s">
        <v>853</v>
      </c>
      <c r="D41" s="166"/>
      <c r="E41" s="167"/>
      <c r="F41" s="5" t="s">
        <v>859</v>
      </c>
      <c r="G41" s="113"/>
      <c r="H41" s="265"/>
      <c r="I41" s="267"/>
    </row>
    <row r="42" spans="1:9" ht="12.75" customHeight="1">
      <c r="A42" s="5"/>
      <c r="B42" s="5" t="s">
        <v>151</v>
      </c>
      <c r="C42" s="199" t="s">
        <v>854</v>
      </c>
      <c r="D42" s="166"/>
      <c r="E42" s="167"/>
      <c r="F42" s="5" t="s">
        <v>916</v>
      </c>
      <c r="G42" s="113"/>
      <c r="H42" s="265"/>
      <c r="I42" s="267"/>
    </row>
    <row r="43" spans="1:9" ht="12.75" customHeight="1">
      <c r="A43" s="5"/>
      <c r="B43" s="5" t="s">
        <v>237</v>
      </c>
      <c r="C43" s="199" t="s">
        <v>1407</v>
      </c>
      <c r="D43" s="166"/>
      <c r="E43" s="167"/>
      <c r="F43" s="5" t="s">
        <v>917</v>
      </c>
      <c r="G43" s="113"/>
      <c r="H43" s="265"/>
      <c r="I43" s="267"/>
    </row>
    <row r="44" spans="1:9" ht="12.75" customHeight="1">
      <c r="A44" s="5"/>
      <c r="B44" s="5" t="s">
        <v>238</v>
      </c>
      <c r="C44" s="199" t="s">
        <v>1408</v>
      </c>
      <c r="D44" s="166"/>
      <c r="E44" s="167"/>
      <c r="F44" s="5" t="s">
        <v>918</v>
      </c>
      <c r="G44" s="113"/>
      <c r="H44" s="265"/>
      <c r="I44" s="267"/>
    </row>
    <row r="45" spans="1:9" ht="12.75" customHeight="1">
      <c r="A45" s="5"/>
      <c r="B45" s="5" t="s">
        <v>239</v>
      </c>
      <c r="C45" s="199" t="s">
        <v>1409</v>
      </c>
      <c r="D45" s="166"/>
      <c r="E45" s="167"/>
      <c r="F45" s="5" t="s">
        <v>1422</v>
      </c>
      <c r="G45" s="113"/>
      <c r="H45" s="258"/>
      <c r="I45" s="259"/>
    </row>
    <row r="46" spans="1:9" ht="12.75" customHeight="1">
      <c r="A46" s="5"/>
      <c r="B46" s="5" t="s">
        <v>89</v>
      </c>
      <c r="C46" s="199" t="s">
        <v>1423</v>
      </c>
      <c r="D46" s="166"/>
      <c r="E46" s="166"/>
      <c r="F46" s="166"/>
      <c r="G46" s="167"/>
      <c r="H46" s="5" t="s">
        <v>1421</v>
      </c>
      <c r="I46" s="122">
        <f>SUM(G38:G45)</f>
        <v>0</v>
      </c>
    </row>
    <row r="47" spans="1:9" ht="12.75" customHeight="1">
      <c r="A47" s="199"/>
      <c r="B47" s="166"/>
      <c r="C47" s="166"/>
      <c r="D47" s="166"/>
      <c r="E47" s="166"/>
      <c r="F47" s="166"/>
      <c r="G47" s="166"/>
      <c r="H47" s="166"/>
      <c r="I47" s="167"/>
    </row>
    <row r="48" spans="1:9" ht="12.75" customHeight="1">
      <c r="A48" s="5" t="s">
        <v>207</v>
      </c>
      <c r="B48" s="199" t="s">
        <v>858</v>
      </c>
      <c r="C48" s="166"/>
      <c r="D48" s="166"/>
      <c r="E48" s="166"/>
      <c r="F48" s="166"/>
      <c r="G48" s="166"/>
      <c r="H48" s="224"/>
      <c r="I48" s="225"/>
    </row>
    <row r="49" spans="1:9" ht="12.75" customHeight="1">
      <c r="A49" s="5"/>
      <c r="B49" s="5" t="s">
        <v>88</v>
      </c>
      <c r="C49" s="199" t="s">
        <v>850</v>
      </c>
      <c r="D49" s="166"/>
      <c r="E49" s="167"/>
      <c r="F49" s="5" t="s">
        <v>466</v>
      </c>
      <c r="G49" s="113"/>
      <c r="H49" s="231"/>
      <c r="I49" s="257"/>
    </row>
    <row r="50" spans="1:9" ht="12.75" customHeight="1">
      <c r="A50" s="5"/>
      <c r="B50" s="5" t="s">
        <v>93</v>
      </c>
      <c r="C50" s="199" t="s">
        <v>851</v>
      </c>
      <c r="D50" s="166"/>
      <c r="E50" s="167"/>
      <c r="F50" s="5" t="s">
        <v>467</v>
      </c>
      <c r="G50" s="113"/>
      <c r="H50" s="265"/>
      <c r="I50" s="267"/>
    </row>
    <row r="51" spans="1:9" ht="12.75" customHeight="1">
      <c r="A51" s="5"/>
      <c r="B51" s="5" t="s">
        <v>102</v>
      </c>
      <c r="C51" s="199" t="s">
        <v>852</v>
      </c>
      <c r="D51" s="166"/>
      <c r="E51" s="167"/>
      <c r="F51" s="5" t="s">
        <v>468</v>
      </c>
      <c r="G51" s="113"/>
      <c r="H51" s="265"/>
      <c r="I51" s="267"/>
    </row>
    <row r="52" spans="1:9" ht="12.75" customHeight="1">
      <c r="A52" s="5"/>
      <c r="B52" s="5" t="s">
        <v>161</v>
      </c>
      <c r="C52" s="199" t="s">
        <v>853</v>
      </c>
      <c r="D52" s="166"/>
      <c r="E52" s="167"/>
      <c r="F52" s="5" t="s">
        <v>469</v>
      </c>
      <c r="G52" s="113"/>
      <c r="H52" s="265"/>
      <c r="I52" s="267"/>
    </row>
    <row r="53" spans="1:9" ht="12.75" customHeight="1">
      <c r="A53" s="5"/>
      <c r="B53" s="5" t="s">
        <v>151</v>
      </c>
      <c r="C53" s="199" t="s">
        <v>854</v>
      </c>
      <c r="D53" s="166"/>
      <c r="E53" s="167"/>
      <c r="F53" s="5" t="s">
        <v>470</v>
      </c>
      <c r="G53" s="113"/>
      <c r="H53" s="265"/>
      <c r="I53" s="267"/>
    </row>
    <row r="54" spans="1:9" ht="12.75" customHeight="1">
      <c r="A54" s="5"/>
      <c r="B54" s="5" t="s">
        <v>237</v>
      </c>
      <c r="C54" s="199" t="s">
        <v>1407</v>
      </c>
      <c r="D54" s="166"/>
      <c r="E54" s="167"/>
      <c r="F54" s="5" t="s">
        <v>465</v>
      </c>
      <c r="G54" s="113"/>
      <c r="H54" s="265"/>
      <c r="I54" s="267"/>
    </row>
    <row r="55" spans="1:9" ht="12.75" customHeight="1">
      <c r="A55" s="5"/>
      <c r="B55" s="5" t="s">
        <v>238</v>
      </c>
      <c r="C55" s="199" t="s">
        <v>1408</v>
      </c>
      <c r="D55" s="166"/>
      <c r="E55" s="167"/>
      <c r="F55" s="5" t="s">
        <v>1424</v>
      </c>
      <c r="G55" s="113"/>
      <c r="H55" s="265"/>
      <c r="I55" s="267"/>
    </row>
    <row r="56" spans="1:9" ht="12.75" customHeight="1">
      <c r="A56" s="5"/>
      <c r="B56" s="5" t="s">
        <v>239</v>
      </c>
      <c r="C56" s="199" t="s">
        <v>1409</v>
      </c>
      <c r="D56" s="166"/>
      <c r="E56" s="167"/>
      <c r="F56" s="5" t="s">
        <v>1425</v>
      </c>
      <c r="G56" s="113"/>
      <c r="H56" s="258"/>
      <c r="I56" s="259"/>
    </row>
    <row r="57" spans="1:9" ht="12.75" customHeight="1">
      <c r="A57" s="5"/>
      <c r="B57" s="5" t="s">
        <v>89</v>
      </c>
      <c r="C57" s="199" t="s">
        <v>1426</v>
      </c>
      <c r="D57" s="166"/>
      <c r="E57" s="166"/>
      <c r="F57" s="166"/>
      <c r="G57" s="167"/>
      <c r="H57" s="5" t="s">
        <v>1427</v>
      </c>
      <c r="I57" s="122">
        <f>SUM(G49:G56)</f>
        <v>0</v>
      </c>
    </row>
    <row r="58" spans="1:9" ht="12.75" customHeight="1">
      <c r="A58" s="199"/>
      <c r="B58" s="166"/>
      <c r="C58" s="166"/>
      <c r="D58" s="166"/>
      <c r="E58" s="166"/>
      <c r="F58" s="166"/>
      <c r="G58" s="166"/>
      <c r="H58" s="166"/>
      <c r="I58" s="167"/>
    </row>
    <row r="59" spans="1:9" ht="12.75" customHeight="1">
      <c r="A59" s="5" t="s">
        <v>261</v>
      </c>
      <c r="B59" s="199" t="s">
        <v>1428</v>
      </c>
      <c r="C59" s="166"/>
      <c r="D59" s="166"/>
      <c r="E59" s="166"/>
      <c r="F59" s="166"/>
      <c r="G59" s="167"/>
      <c r="H59" s="140" t="s">
        <v>754</v>
      </c>
      <c r="I59" s="122">
        <f>I13+I24+I35+I46+I57</f>
        <v>0</v>
      </c>
    </row>
    <row r="60" ht="12.75" hidden="1"/>
    <row r="61" ht="12.75" hidden="1"/>
    <row r="62" ht="12.75" hidden="1"/>
  </sheetData>
  <sheetProtection sheet="1" objects="1" scenarios="1"/>
  <mergeCells count="64">
    <mergeCell ref="C56:E56"/>
    <mergeCell ref="C57:G57"/>
    <mergeCell ref="H49:I56"/>
    <mergeCell ref="B59:G59"/>
    <mergeCell ref="A58:I58"/>
    <mergeCell ref="C51:E51"/>
    <mergeCell ref="C52:E52"/>
    <mergeCell ref="C53:E53"/>
    <mergeCell ref="C54:E54"/>
    <mergeCell ref="C55:E55"/>
    <mergeCell ref="A47:I47"/>
    <mergeCell ref="C49:E49"/>
    <mergeCell ref="C50:E50"/>
    <mergeCell ref="B48:I48"/>
    <mergeCell ref="C45:E45"/>
    <mergeCell ref="C46:G46"/>
    <mergeCell ref="B37:G37"/>
    <mergeCell ref="H37:I45"/>
    <mergeCell ref="C40:E40"/>
    <mergeCell ref="C41:E41"/>
    <mergeCell ref="C42:E42"/>
    <mergeCell ref="C43:E43"/>
    <mergeCell ref="C44:E44"/>
    <mergeCell ref="H27:I34"/>
    <mergeCell ref="B26:I26"/>
    <mergeCell ref="C38:E38"/>
    <mergeCell ref="C39:E39"/>
    <mergeCell ref="B36:I36"/>
    <mergeCell ref="C27:E27"/>
    <mergeCell ref="C28:E28"/>
    <mergeCell ref="C34:E34"/>
    <mergeCell ref="C35:G35"/>
    <mergeCell ref="C29:E29"/>
    <mergeCell ref="C23:E23"/>
    <mergeCell ref="C24:G24"/>
    <mergeCell ref="H16:I23"/>
    <mergeCell ref="A25:I25"/>
    <mergeCell ref="C18:E18"/>
    <mergeCell ref="C19:E19"/>
    <mergeCell ref="C20:E20"/>
    <mergeCell ref="C21:E21"/>
    <mergeCell ref="C22:E22"/>
    <mergeCell ref="C13:G13"/>
    <mergeCell ref="H3:I12"/>
    <mergeCell ref="C16:E16"/>
    <mergeCell ref="C17:E17"/>
    <mergeCell ref="B14:I14"/>
    <mergeCell ref="B15:I15"/>
    <mergeCell ref="C5:E5"/>
    <mergeCell ref="C6:E6"/>
    <mergeCell ref="C12:E12"/>
    <mergeCell ref="C7:E7"/>
    <mergeCell ref="A1:I1"/>
    <mergeCell ref="B2:G2"/>
    <mergeCell ref="C3:E3"/>
    <mergeCell ref="C4:E4"/>
    <mergeCell ref="C8:E8"/>
    <mergeCell ref="C9:E9"/>
    <mergeCell ref="C10:E10"/>
    <mergeCell ref="C11:E11"/>
    <mergeCell ref="C30:E30"/>
    <mergeCell ref="C31:E31"/>
    <mergeCell ref="C32:E32"/>
    <mergeCell ref="C33:E33"/>
  </mergeCells>
  <printOptions/>
  <pageMargins left="0.75" right="0.75" top="1" bottom="1" header="0.5" footer="0.5"/>
  <pageSetup blackAndWhite="1" horizontalDpi="300" verticalDpi="300" orientation="portrait" r:id="rId1"/>
  <ignoredErrors>
    <ignoredError sqref="H59" numberStoredAsText="1"/>
  </ignoredErrors>
</worksheet>
</file>

<file path=xl/worksheets/sheet22.xml><?xml version="1.0" encoding="utf-8"?>
<worksheet xmlns="http://schemas.openxmlformats.org/spreadsheetml/2006/main" xmlns:r="http://schemas.openxmlformats.org/officeDocument/2006/relationships">
  <sheetPr codeName="Sheet23"/>
  <dimension ref="A1:I12"/>
  <sheetViews>
    <sheetView workbookViewId="0" topLeftCell="A1">
      <selection activeCell="A1" sqref="A1:I1"/>
    </sheetView>
  </sheetViews>
  <sheetFormatPr defaultColWidth="9.140625" defaultRowHeight="12.75" zeroHeight="1"/>
  <cols>
    <col min="1" max="1" width="2.8515625" style="0" customWidth="1"/>
    <col min="2" max="2" width="3.28125" style="0" customWidth="1"/>
    <col min="4" max="4" width="31.8515625" style="0" customWidth="1"/>
    <col min="6" max="6" width="3.00390625" style="0" customWidth="1"/>
    <col min="7" max="7" width="13.00390625" style="0" customWidth="1"/>
    <col min="8" max="8" width="4.28125" style="0" customWidth="1"/>
    <col min="9" max="9" width="12.28125" style="0" customWidth="1"/>
    <col min="10" max="16384" width="9.140625" style="0" hidden="1" customWidth="1"/>
  </cols>
  <sheetData>
    <row r="1" spans="1:9" ht="12.75">
      <c r="A1" s="204" t="s">
        <v>860</v>
      </c>
      <c r="B1" s="224"/>
      <c r="C1" s="224"/>
      <c r="D1" s="224"/>
      <c r="E1" s="224"/>
      <c r="F1" s="224"/>
      <c r="G1" s="224"/>
      <c r="H1" s="224"/>
      <c r="I1" s="225"/>
    </row>
    <row r="2" spans="1:9" ht="12.75">
      <c r="A2" s="204" t="s">
        <v>861</v>
      </c>
      <c r="B2" s="224"/>
      <c r="C2" s="224"/>
      <c r="D2" s="224"/>
      <c r="E2" s="224"/>
      <c r="F2" s="224"/>
      <c r="G2" s="224"/>
      <c r="H2" s="224"/>
      <c r="I2" s="225"/>
    </row>
    <row r="3" spans="1:9" ht="12.75">
      <c r="A3" s="5" t="s">
        <v>78</v>
      </c>
      <c r="B3" s="199" t="s">
        <v>861</v>
      </c>
      <c r="C3" s="166"/>
      <c r="D3" s="166"/>
      <c r="E3" s="166"/>
      <c r="F3" s="166"/>
      <c r="G3" s="166"/>
      <c r="H3" s="166"/>
      <c r="I3" s="167"/>
    </row>
    <row r="4" spans="1:9" ht="12.75" customHeight="1">
      <c r="A4" s="5"/>
      <c r="B4" s="5" t="s">
        <v>88</v>
      </c>
      <c r="C4" s="199" t="s">
        <v>850</v>
      </c>
      <c r="D4" s="166"/>
      <c r="E4" s="167"/>
      <c r="F4" s="5" t="s">
        <v>865</v>
      </c>
      <c r="G4" s="113"/>
      <c r="H4" s="231"/>
      <c r="I4" s="257"/>
    </row>
    <row r="5" spans="1:9" ht="12.75" customHeight="1">
      <c r="A5" s="5"/>
      <c r="B5" s="5" t="s">
        <v>93</v>
      </c>
      <c r="C5" s="199" t="s">
        <v>851</v>
      </c>
      <c r="D5" s="166"/>
      <c r="E5" s="167"/>
      <c r="F5" s="5" t="s">
        <v>866</v>
      </c>
      <c r="G5" s="113"/>
      <c r="H5" s="265"/>
      <c r="I5" s="267"/>
    </row>
    <row r="6" spans="1:9" ht="12.75">
      <c r="A6" s="5"/>
      <c r="B6" s="5" t="s">
        <v>102</v>
      </c>
      <c r="C6" s="199" t="s">
        <v>852</v>
      </c>
      <c r="D6" s="166"/>
      <c r="E6" s="167"/>
      <c r="F6" s="5" t="s">
        <v>136</v>
      </c>
      <c r="G6" s="113"/>
      <c r="H6" s="265"/>
      <c r="I6" s="267"/>
    </row>
    <row r="7" spans="1:9" ht="12.75">
      <c r="A7" s="5"/>
      <c r="B7" s="5" t="s">
        <v>161</v>
      </c>
      <c r="C7" s="199" t="s">
        <v>853</v>
      </c>
      <c r="D7" s="166"/>
      <c r="E7" s="167"/>
      <c r="F7" s="5" t="s">
        <v>867</v>
      </c>
      <c r="G7" s="113"/>
      <c r="H7" s="265"/>
      <c r="I7" s="267"/>
    </row>
    <row r="8" spans="1:9" ht="12.75">
      <c r="A8" s="5"/>
      <c r="B8" s="5" t="s">
        <v>151</v>
      </c>
      <c r="C8" s="199" t="s">
        <v>854</v>
      </c>
      <c r="D8" s="166"/>
      <c r="E8" s="167"/>
      <c r="F8" s="5" t="s">
        <v>868</v>
      </c>
      <c r="G8" s="113"/>
      <c r="H8" s="265"/>
      <c r="I8" s="267"/>
    </row>
    <row r="9" spans="1:9" ht="12.75">
      <c r="A9" s="5"/>
      <c r="B9" s="5" t="s">
        <v>237</v>
      </c>
      <c r="C9" s="199" t="s">
        <v>1407</v>
      </c>
      <c r="D9" s="166"/>
      <c r="E9" s="167"/>
      <c r="F9" s="5" t="s">
        <v>870</v>
      </c>
      <c r="G9" s="113"/>
      <c r="H9" s="265"/>
      <c r="I9" s="267"/>
    </row>
    <row r="10" spans="1:9" ht="12.75">
      <c r="A10" s="5"/>
      <c r="B10" s="5" t="s">
        <v>238</v>
      </c>
      <c r="C10" s="199" t="s">
        <v>1408</v>
      </c>
      <c r="D10" s="166"/>
      <c r="E10" s="167"/>
      <c r="F10" s="5" t="s">
        <v>895</v>
      </c>
      <c r="G10" s="113"/>
      <c r="H10" s="265"/>
      <c r="I10" s="267"/>
    </row>
    <row r="11" spans="1:9" ht="12.75" customHeight="1">
      <c r="A11" s="5"/>
      <c r="B11" s="5" t="s">
        <v>239</v>
      </c>
      <c r="C11" s="199" t="s">
        <v>1409</v>
      </c>
      <c r="D11" s="166"/>
      <c r="E11" s="167"/>
      <c r="F11" s="5" t="s">
        <v>896</v>
      </c>
      <c r="G11" s="113"/>
      <c r="H11" s="258"/>
      <c r="I11" s="259"/>
    </row>
    <row r="12" spans="1:9" ht="12.75" customHeight="1">
      <c r="A12" s="5"/>
      <c r="B12" s="5" t="s">
        <v>89</v>
      </c>
      <c r="C12" s="199" t="s">
        <v>1429</v>
      </c>
      <c r="D12" s="166"/>
      <c r="E12" s="166"/>
      <c r="F12" s="166"/>
      <c r="G12" s="167"/>
      <c r="H12" s="5" t="s">
        <v>84</v>
      </c>
      <c r="I12" s="122">
        <f>SUM(G4:G11)</f>
        <v>0</v>
      </c>
    </row>
    <row r="13" ht="12.75" hidden="1"/>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sheetData>
  <sheetProtection sheet="1" objects="1" scenarios="1"/>
  <mergeCells count="13">
    <mergeCell ref="A1:I1"/>
    <mergeCell ref="A2:I2"/>
    <mergeCell ref="B3:I3"/>
    <mergeCell ref="H4:I11"/>
    <mergeCell ref="C4:E4"/>
    <mergeCell ref="C5:E5"/>
    <mergeCell ref="C11:E11"/>
    <mergeCell ref="C6:E6"/>
    <mergeCell ref="C7:E7"/>
    <mergeCell ref="C8:E8"/>
    <mergeCell ref="C9:E9"/>
    <mergeCell ref="C10:E10"/>
    <mergeCell ref="C12:G12"/>
  </mergeCells>
  <printOptions/>
  <pageMargins left="0.75" right="0.75" top="1" bottom="1" header="0.5" footer="0.5"/>
  <pageSetup blackAndWhite="1" horizontalDpi="300" verticalDpi="300" orientation="portrait" r:id="rId1"/>
</worksheet>
</file>

<file path=xl/worksheets/sheet23.xml><?xml version="1.0" encoding="utf-8"?>
<worksheet xmlns="http://schemas.openxmlformats.org/spreadsheetml/2006/main" xmlns:r="http://schemas.openxmlformats.org/officeDocument/2006/relationships">
  <sheetPr codeName="Sheet24"/>
  <dimension ref="A1:I13"/>
  <sheetViews>
    <sheetView workbookViewId="0" topLeftCell="A1">
      <selection activeCell="A1" sqref="A1:I1"/>
    </sheetView>
  </sheetViews>
  <sheetFormatPr defaultColWidth="9.140625" defaultRowHeight="12.75" zeroHeight="1"/>
  <cols>
    <col min="1" max="1" width="2.421875" style="0" customWidth="1"/>
    <col min="2" max="2" width="2.57421875" style="0" customWidth="1"/>
    <col min="3" max="3" width="11.57421875" style="0" customWidth="1"/>
    <col min="4" max="4" width="33.00390625" style="0" customWidth="1"/>
    <col min="6" max="6" width="3.57421875" style="0" customWidth="1"/>
    <col min="7" max="7" width="12.8515625" style="0" customWidth="1"/>
    <col min="8" max="8" width="3.7109375" style="0" customWidth="1"/>
    <col min="9" max="9" width="12.140625" style="0" customWidth="1"/>
    <col min="10" max="16384" width="9.140625" style="0" hidden="1" customWidth="1"/>
  </cols>
  <sheetData>
    <row r="1" spans="1:9" ht="12.75">
      <c r="A1" s="204" t="s">
        <v>863</v>
      </c>
      <c r="B1" s="224"/>
      <c r="C1" s="224"/>
      <c r="D1" s="224"/>
      <c r="E1" s="224"/>
      <c r="F1" s="224"/>
      <c r="G1" s="224"/>
      <c r="H1" s="224"/>
      <c r="I1" s="225"/>
    </row>
    <row r="2" spans="1:9" ht="12.75">
      <c r="A2" s="5" t="s">
        <v>78</v>
      </c>
      <c r="B2" s="199" t="s">
        <v>864</v>
      </c>
      <c r="C2" s="166"/>
      <c r="D2" s="166"/>
      <c r="E2" s="166"/>
      <c r="F2" s="166"/>
      <c r="G2" s="167"/>
      <c r="H2" s="231"/>
      <c r="I2" s="257"/>
    </row>
    <row r="3" spans="1:9" ht="12.75" customHeight="1">
      <c r="A3" s="5"/>
      <c r="B3" s="5" t="s">
        <v>88</v>
      </c>
      <c r="C3" s="199" t="s">
        <v>850</v>
      </c>
      <c r="D3" s="166"/>
      <c r="E3" s="167"/>
      <c r="F3" s="5" t="s">
        <v>865</v>
      </c>
      <c r="G3" s="113"/>
      <c r="H3" s="265"/>
      <c r="I3" s="267"/>
    </row>
    <row r="4" spans="1:9" ht="12.75" customHeight="1">
      <c r="A4" s="5"/>
      <c r="B4" s="5" t="s">
        <v>93</v>
      </c>
      <c r="C4" s="199" t="s">
        <v>851</v>
      </c>
      <c r="D4" s="166"/>
      <c r="E4" s="167"/>
      <c r="F4" s="5" t="s">
        <v>866</v>
      </c>
      <c r="G4" s="113"/>
      <c r="H4" s="265"/>
      <c r="I4" s="267"/>
    </row>
    <row r="5" spans="1:9" ht="12.75" customHeight="1">
      <c r="A5" s="5"/>
      <c r="B5" s="5" t="s">
        <v>102</v>
      </c>
      <c r="C5" s="199" t="s">
        <v>852</v>
      </c>
      <c r="D5" s="166"/>
      <c r="E5" s="167"/>
      <c r="F5" s="5" t="s">
        <v>136</v>
      </c>
      <c r="G5" s="113"/>
      <c r="H5" s="265"/>
      <c r="I5" s="267"/>
    </row>
    <row r="6" spans="1:9" ht="12.75" customHeight="1">
      <c r="A6" s="5"/>
      <c r="B6" s="5" t="s">
        <v>161</v>
      </c>
      <c r="C6" s="199" t="s">
        <v>853</v>
      </c>
      <c r="D6" s="166"/>
      <c r="E6" s="167"/>
      <c r="F6" s="5" t="s">
        <v>867</v>
      </c>
      <c r="G6" s="113"/>
      <c r="H6" s="265"/>
      <c r="I6" s="267"/>
    </row>
    <row r="7" spans="1:9" ht="12.75">
      <c r="A7" s="5"/>
      <c r="B7" s="5" t="s">
        <v>151</v>
      </c>
      <c r="C7" s="199" t="s">
        <v>854</v>
      </c>
      <c r="D7" s="166"/>
      <c r="E7" s="167"/>
      <c r="F7" s="5" t="s">
        <v>868</v>
      </c>
      <c r="G7" s="113"/>
      <c r="H7" s="265"/>
      <c r="I7" s="267"/>
    </row>
    <row r="8" spans="1:9" ht="12.75">
      <c r="A8" s="5"/>
      <c r="B8" s="5" t="s">
        <v>237</v>
      </c>
      <c r="C8" s="199" t="s">
        <v>1407</v>
      </c>
      <c r="D8" s="166"/>
      <c r="E8" s="167"/>
      <c r="F8" s="5" t="s">
        <v>870</v>
      </c>
      <c r="G8" s="113"/>
      <c r="H8" s="265"/>
      <c r="I8" s="267"/>
    </row>
    <row r="9" spans="1:9" ht="12.75">
      <c r="A9" s="5"/>
      <c r="B9" s="5" t="s">
        <v>238</v>
      </c>
      <c r="C9" s="199" t="s">
        <v>1408</v>
      </c>
      <c r="D9" s="166"/>
      <c r="E9" s="167"/>
      <c r="F9" s="5" t="s">
        <v>895</v>
      </c>
      <c r="G9" s="113"/>
      <c r="H9" s="265"/>
      <c r="I9" s="267"/>
    </row>
    <row r="10" spans="1:9" ht="12.75">
      <c r="A10" s="5"/>
      <c r="B10" s="5" t="s">
        <v>239</v>
      </c>
      <c r="C10" s="199" t="s">
        <v>1409</v>
      </c>
      <c r="D10" s="166"/>
      <c r="E10" s="167"/>
      <c r="F10" s="5" t="s">
        <v>896</v>
      </c>
      <c r="G10" s="113"/>
      <c r="H10" s="265"/>
      <c r="I10" s="267"/>
    </row>
    <row r="11" spans="1:9" ht="12.75">
      <c r="A11" s="5"/>
      <c r="B11" s="5" t="s">
        <v>89</v>
      </c>
      <c r="C11" s="199" t="s">
        <v>1410</v>
      </c>
      <c r="D11" s="166"/>
      <c r="E11" s="167"/>
      <c r="F11" s="5" t="s">
        <v>84</v>
      </c>
      <c r="G11" s="113"/>
      <c r="H11" s="265"/>
      <c r="I11" s="267"/>
    </row>
    <row r="12" spans="1:9" ht="12.75" customHeight="1">
      <c r="A12" s="5"/>
      <c r="B12" s="5" t="s">
        <v>240</v>
      </c>
      <c r="C12" s="199" t="s">
        <v>1411</v>
      </c>
      <c r="D12" s="166"/>
      <c r="E12" s="167"/>
      <c r="F12" s="5" t="s">
        <v>897</v>
      </c>
      <c r="G12" s="113"/>
      <c r="H12" s="258"/>
      <c r="I12" s="259"/>
    </row>
    <row r="13" spans="1:9" ht="12.75">
      <c r="A13" s="5"/>
      <c r="B13" s="5" t="s">
        <v>241</v>
      </c>
      <c r="C13" s="199" t="s">
        <v>1430</v>
      </c>
      <c r="D13" s="166"/>
      <c r="E13" s="166"/>
      <c r="F13" s="166"/>
      <c r="G13" s="167"/>
      <c r="H13" s="5" t="s">
        <v>898</v>
      </c>
      <c r="I13" s="122">
        <f>SUM(G3:G12)</f>
        <v>0</v>
      </c>
    </row>
    <row r="14" ht="12.75" hidden="1"/>
  </sheetData>
  <sheetProtection sheet="1" objects="1" scenarios="1"/>
  <mergeCells count="14">
    <mergeCell ref="C13:G13"/>
    <mergeCell ref="A1:I1"/>
    <mergeCell ref="B2:G2"/>
    <mergeCell ref="C3:E3"/>
    <mergeCell ref="C4:E4"/>
    <mergeCell ref="H2:I12"/>
    <mergeCell ref="C5:E5"/>
    <mergeCell ref="C6:E6"/>
    <mergeCell ref="C12:E12"/>
    <mergeCell ref="C7:E7"/>
    <mergeCell ref="C8:E8"/>
    <mergeCell ref="C9:E9"/>
    <mergeCell ref="C10:E10"/>
    <mergeCell ref="C11:E11"/>
  </mergeCells>
  <printOptions/>
  <pageMargins left="0.75" right="0.75" top="1" bottom="1" header="0.5" footer="0.5"/>
  <pageSetup blackAndWhite="1" horizontalDpi="300" verticalDpi="300" orientation="portrait" r:id="rId1"/>
</worksheet>
</file>

<file path=xl/worksheets/sheet24.xml><?xml version="1.0" encoding="utf-8"?>
<worksheet xmlns="http://schemas.openxmlformats.org/spreadsheetml/2006/main" xmlns:r="http://schemas.openxmlformats.org/officeDocument/2006/relationships">
  <sheetPr codeName="Sheet25"/>
  <dimension ref="A1:I13"/>
  <sheetViews>
    <sheetView workbookViewId="0" topLeftCell="A1">
      <selection activeCell="A1" sqref="A1:I1"/>
    </sheetView>
  </sheetViews>
  <sheetFormatPr defaultColWidth="9.140625" defaultRowHeight="12.75" zeroHeight="1"/>
  <cols>
    <col min="1" max="1" width="2.421875" style="0" customWidth="1"/>
    <col min="2" max="2" width="2.7109375" style="0" customWidth="1"/>
    <col min="4" max="4" width="38.28125" style="0" customWidth="1"/>
    <col min="6" max="6" width="3.7109375" style="0" customWidth="1"/>
    <col min="7" max="7" width="10.8515625" style="0" customWidth="1"/>
    <col min="8" max="8" width="3.00390625" style="0" customWidth="1"/>
    <col min="9" max="9" width="11.00390625" style="0" customWidth="1"/>
    <col min="10" max="16384" width="9.140625" style="0" hidden="1" customWidth="1"/>
  </cols>
  <sheetData>
    <row r="1" spans="1:9" ht="12.75">
      <c r="A1" s="204" t="s">
        <v>862</v>
      </c>
      <c r="B1" s="274"/>
      <c r="C1" s="274"/>
      <c r="D1" s="274"/>
      <c r="E1" s="274"/>
      <c r="F1" s="274"/>
      <c r="G1" s="274"/>
      <c r="H1" s="274"/>
      <c r="I1" s="269"/>
    </row>
    <row r="2" spans="1:9" ht="12.75" customHeight="1">
      <c r="A2" s="73" t="s">
        <v>78</v>
      </c>
      <c r="B2" s="197" t="s">
        <v>869</v>
      </c>
      <c r="C2" s="216"/>
      <c r="D2" s="216"/>
      <c r="E2" s="216"/>
      <c r="F2" s="216"/>
      <c r="G2" s="216"/>
      <c r="H2" s="216"/>
      <c r="I2" s="216"/>
    </row>
    <row r="3" spans="1:9" ht="12.75" customHeight="1">
      <c r="A3" s="5"/>
      <c r="B3" s="5" t="s">
        <v>88</v>
      </c>
      <c r="C3" s="199" t="s">
        <v>850</v>
      </c>
      <c r="D3" s="166"/>
      <c r="E3" s="167"/>
      <c r="F3" s="5" t="s">
        <v>865</v>
      </c>
      <c r="G3" s="114"/>
      <c r="H3" s="281"/>
      <c r="I3" s="282"/>
    </row>
    <row r="4" spans="1:9" ht="12.75" customHeight="1">
      <c r="A4" s="5"/>
      <c r="B4" s="5" t="s">
        <v>93</v>
      </c>
      <c r="C4" s="199" t="s">
        <v>851</v>
      </c>
      <c r="D4" s="166"/>
      <c r="E4" s="167"/>
      <c r="F4" s="5" t="s">
        <v>866</v>
      </c>
      <c r="G4" s="113"/>
      <c r="H4" s="281"/>
      <c r="I4" s="282"/>
    </row>
    <row r="5" spans="1:9" ht="12.75" customHeight="1">
      <c r="A5" s="5"/>
      <c r="B5" s="5" t="s">
        <v>102</v>
      </c>
      <c r="C5" s="199" t="s">
        <v>852</v>
      </c>
      <c r="D5" s="166"/>
      <c r="E5" s="167"/>
      <c r="F5" s="5" t="s">
        <v>136</v>
      </c>
      <c r="G5" s="113"/>
      <c r="H5" s="281"/>
      <c r="I5" s="282"/>
    </row>
    <row r="6" spans="1:9" ht="12.75" customHeight="1">
      <c r="A6" s="5"/>
      <c r="B6" s="5" t="s">
        <v>161</v>
      </c>
      <c r="C6" s="199" t="s">
        <v>853</v>
      </c>
      <c r="D6" s="166"/>
      <c r="E6" s="167"/>
      <c r="F6" s="5" t="s">
        <v>867</v>
      </c>
      <c r="G6" s="113"/>
      <c r="H6" s="281"/>
      <c r="I6" s="282"/>
    </row>
    <row r="7" spans="1:9" ht="12.75">
      <c r="A7" s="5"/>
      <c r="B7" s="5" t="s">
        <v>151</v>
      </c>
      <c r="C7" s="199" t="s">
        <v>854</v>
      </c>
      <c r="D7" s="166"/>
      <c r="E7" s="167"/>
      <c r="F7" s="5" t="s">
        <v>868</v>
      </c>
      <c r="G7" s="113"/>
      <c r="H7" s="281"/>
      <c r="I7" s="282"/>
    </row>
    <row r="8" spans="1:9" ht="12.75">
      <c r="A8" s="5"/>
      <c r="B8" s="5" t="s">
        <v>237</v>
      </c>
      <c r="C8" s="199" t="s">
        <v>1407</v>
      </c>
      <c r="D8" s="166"/>
      <c r="E8" s="167"/>
      <c r="F8" s="5" t="s">
        <v>870</v>
      </c>
      <c r="G8" s="113"/>
      <c r="H8" s="281"/>
      <c r="I8" s="282"/>
    </row>
    <row r="9" spans="1:9" ht="12.75">
      <c r="A9" s="5"/>
      <c r="B9" s="5" t="s">
        <v>238</v>
      </c>
      <c r="C9" s="199" t="s">
        <v>1408</v>
      </c>
      <c r="D9" s="166"/>
      <c r="E9" s="167"/>
      <c r="F9" s="5" t="s">
        <v>895</v>
      </c>
      <c r="G9" s="113"/>
      <c r="H9" s="281"/>
      <c r="I9" s="282"/>
    </row>
    <row r="10" spans="1:9" ht="12.75">
      <c r="A10" s="5"/>
      <c r="B10" s="5" t="s">
        <v>239</v>
      </c>
      <c r="C10" s="199" t="s">
        <v>1409</v>
      </c>
      <c r="D10" s="166"/>
      <c r="E10" s="167"/>
      <c r="F10" s="5" t="s">
        <v>896</v>
      </c>
      <c r="G10" s="113"/>
      <c r="H10" s="281"/>
      <c r="I10" s="282"/>
    </row>
    <row r="11" spans="1:9" ht="12.75">
      <c r="A11" s="5"/>
      <c r="B11" s="5" t="s">
        <v>89</v>
      </c>
      <c r="C11" s="199" t="s">
        <v>1410</v>
      </c>
      <c r="D11" s="166"/>
      <c r="E11" s="167"/>
      <c r="F11" s="5" t="s">
        <v>84</v>
      </c>
      <c r="G11" s="113"/>
      <c r="H11" s="281"/>
      <c r="I11" s="282"/>
    </row>
    <row r="12" spans="1:9" ht="12.75" customHeight="1">
      <c r="A12" s="5"/>
      <c r="B12" s="5" t="s">
        <v>240</v>
      </c>
      <c r="C12" s="199" t="s">
        <v>1411</v>
      </c>
      <c r="D12" s="166"/>
      <c r="E12" s="167"/>
      <c r="F12" s="5" t="s">
        <v>897</v>
      </c>
      <c r="G12" s="113"/>
      <c r="H12" s="283"/>
      <c r="I12" s="284"/>
    </row>
    <row r="13" spans="1:9" ht="12.75" customHeight="1">
      <c r="A13" s="5"/>
      <c r="B13" s="5" t="s">
        <v>241</v>
      </c>
      <c r="C13" s="199" t="s">
        <v>1430</v>
      </c>
      <c r="D13" s="166"/>
      <c r="E13" s="166"/>
      <c r="F13" s="166"/>
      <c r="G13" s="167"/>
      <c r="H13" s="5" t="s">
        <v>898</v>
      </c>
      <c r="I13" s="122">
        <f>SUM(G3:G12)</f>
        <v>0</v>
      </c>
    </row>
    <row r="14" ht="12.75" hidden="1"/>
    <row r="15" ht="12.75" hidden="1"/>
  </sheetData>
  <sheetProtection sheet="1" objects="1" scenarios="1"/>
  <mergeCells count="14">
    <mergeCell ref="C13:G13"/>
    <mergeCell ref="A1:I1"/>
    <mergeCell ref="B2:I2"/>
    <mergeCell ref="H3:I12"/>
    <mergeCell ref="C3:E3"/>
    <mergeCell ref="C4:E4"/>
    <mergeCell ref="C5:E5"/>
    <mergeCell ref="C6:E6"/>
    <mergeCell ref="C12:E12"/>
    <mergeCell ref="C7:E7"/>
    <mergeCell ref="C8:E8"/>
    <mergeCell ref="C9:E9"/>
    <mergeCell ref="C10:E10"/>
    <mergeCell ref="C11:E11"/>
  </mergeCells>
  <printOptions/>
  <pageMargins left="0.75" right="0.75" top="1" bottom="1" header="0.5" footer="0.5"/>
  <pageSetup blackAndWhite="1" horizontalDpi="300" verticalDpi="300" orientation="portrait" r:id="rId1"/>
</worksheet>
</file>

<file path=xl/worksheets/sheet25.xml><?xml version="1.0" encoding="utf-8"?>
<worksheet xmlns="http://schemas.openxmlformats.org/spreadsheetml/2006/main" xmlns:r="http://schemas.openxmlformats.org/officeDocument/2006/relationships">
  <sheetPr codeName="Sheet26"/>
  <dimension ref="A1:K4"/>
  <sheetViews>
    <sheetView workbookViewId="0" topLeftCell="A1">
      <selection activeCell="A1" sqref="A1:H1"/>
    </sheetView>
  </sheetViews>
  <sheetFormatPr defaultColWidth="9.140625" defaultRowHeight="12.75"/>
  <cols>
    <col min="1" max="1" width="12.421875" style="58" customWidth="1"/>
    <col min="2" max="2" width="17.8515625" style="58" customWidth="1"/>
    <col min="3" max="3" width="11.28125" style="58" customWidth="1"/>
    <col min="4" max="4" width="9.140625" style="41" customWidth="1"/>
    <col min="5" max="5" width="12.00390625" style="58" customWidth="1"/>
    <col min="6" max="6" width="10.421875" style="58" customWidth="1"/>
    <col min="7" max="7" width="9.28125" style="58" customWidth="1"/>
    <col min="8" max="8" width="8.00390625" style="58" customWidth="1"/>
    <col min="9" max="16384" width="9.140625" style="15" hidden="1" customWidth="1"/>
  </cols>
  <sheetData>
    <row r="1" spans="1:8" ht="12.75" customHeight="1">
      <c r="A1" s="172" t="s">
        <v>871</v>
      </c>
      <c r="B1" s="304"/>
      <c r="C1" s="304"/>
      <c r="D1" s="304"/>
      <c r="E1" s="304"/>
      <c r="F1" s="304"/>
      <c r="G1" s="304"/>
      <c r="H1" s="304"/>
    </row>
    <row r="2" spans="1:11" ht="12.75">
      <c r="A2" s="203" t="s">
        <v>1084</v>
      </c>
      <c r="B2" s="216"/>
      <c r="C2" s="216"/>
      <c r="D2" s="128">
        <f>SUM(D4:D65536)</f>
        <v>0</v>
      </c>
      <c r="E2" s="141"/>
      <c r="F2" s="141"/>
      <c r="G2" s="141"/>
      <c r="H2" s="141"/>
      <c r="I2" s="15">
        <f>SUM(I4:I65536)</f>
        <v>0</v>
      </c>
      <c r="J2" s="15">
        <f>SUM(J4:J65536)</f>
        <v>0</v>
      </c>
      <c r="K2" s="15">
        <f>SUM(K4:K65536)</f>
        <v>0</v>
      </c>
    </row>
    <row r="3" spans="1:11" ht="27" customHeight="1">
      <c r="A3" s="20" t="s">
        <v>355</v>
      </c>
      <c r="B3" s="20" t="s">
        <v>356</v>
      </c>
      <c r="C3" s="20" t="s">
        <v>357</v>
      </c>
      <c r="D3" s="20" t="s">
        <v>358</v>
      </c>
      <c r="E3" s="20" t="s">
        <v>359</v>
      </c>
      <c r="F3" s="8" t="s">
        <v>120</v>
      </c>
      <c r="G3" s="8" t="s">
        <v>58</v>
      </c>
      <c r="H3" s="8" t="s">
        <v>121</v>
      </c>
      <c r="I3" s="15" t="s">
        <v>1241</v>
      </c>
      <c r="J3" s="15" t="s">
        <v>1240</v>
      </c>
      <c r="K3" s="15" t="s">
        <v>1242</v>
      </c>
    </row>
    <row r="4" spans="1:11" ht="12.75">
      <c r="A4" s="51"/>
      <c r="B4" s="51"/>
      <c r="C4" s="51"/>
      <c r="D4" s="57"/>
      <c r="E4" s="51"/>
      <c r="I4" s="15">
        <f>IF($A4="100% deduction-1",$D4,0)</f>
        <v>0</v>
      </c>
      <c r="J4" s="15">
        <f>IF($A4="50% deduction (approval not required)-3",$D4,0)</f>
        <v>0</v>
      </c>
      <c r="K4" s="15">
        <f>IF($A4="50% deduction (approval required)-2",$D4,0)</f>
        <v>0</v>
      </c>
    </row>
  </sheetData>
  <sheetProtection sheet="1" objects="1" scenarios="1"/>
  <mergeCells count="2">
    <mergeCell ref="A2:C2"/>
    <mergeCell ref="A1:H1"/>
  </mergeCells>
  <dataValidations count="2">
    <dataValidation type="list" allowBlank="1" showInputMessage="1" showErrorMessage="1" sqref="A4:A65536">
      <formula1>DonationType</formula1>
    </dataValidation>
    <dataValidation type="list" allowBlank="1" showInputMessage="1" showErrorMessage="1" sqref="G4:G65536">
      <formula1>States</formula1>
    </dataValidation>
  </dataValidations>
  <printOptions/>
  <pageMargins left="0.75" right="0.75" top="1" bottom="1" header="0.5" footer="0.5"/>
  <pageSetup blackAndWhite="1" horizontalDpi="300" verticalDpi="300" orientation="portrait" r:id="rId1"/>
</worksheet>
</file>

<file path=xl/worksheets/sheet26.xml><?xml version="1.0" encoding="utf-8"?>
<worksheet xmlns="http://schemas.openxmlformats.org/spreadsheetml/2006/main" xmlns:r="http://schemas.openxmlformats.org/officeDocument/2006/relationships">
  <sheetPr codeName="Sheet27"/>
  <dimension ref="A1:I7"/>
  <sheetViews>
    <sheetView workbookViewId="0" topLeftCell="A1">
      <selection activeCell="A1" sqref="A1:I1"/>
    </sheetView>
  </sheetViews>
  <sheetFormatPr defaultColWidth="9.140625" defaultRowHeight="12.75" zeroHeight="1"/>
  <cols>
    <col min="1" max="1" width="2.57421875" style="0" customWidth="1"/>
    <col min="3" max="3" width="21.57421875" style="0" customWidth="1"/>
    <col min="5" max="5" width="12.7109375" style="0" customWidth="1"/>
    <col min="6" max="6" width="3.7109375" style="0" customWidth="1"/>
    <col min="7" max="7" width="15.00390625" style="0" customWidth="1"/>
    <col min="8" max="8" width="3.421875" style="0" customWidth="1"/>
    <col min="9" max="9" width="12.421875" style="0" customWidth="1"/>
    <col min="10" max="255" width="9.140625" style="0" hidden="1" customWidth="1"/>
    <col min="256" max="16384" width="3.140625" style="0" hidden="1" customWidth="1"/>
  </cols>
  <sheetData>
    <row r="1" spans="1:9" ht="12.75">
      <c r="A1" s="204" t="s">
        <v>872</v>
      </c>
      <c r="B1" s="224"/>
      <c r="C1" s="224"/>
      <c r="D1" s="224"/>
      <c r="E1" s="224"/>
      <c r="F1" s="224"/>
      <c r="G1" s="224"/>
      <c r="H1" s="224"/>
      <c r="I1" s="225"/>
    </row>
    <row r="2" spans="1:9" ht="24.75" customHeight="1">
      <c r="A2" s="9" t="s">
        <v>88</v>
      </c>
      <c r="B2" s="197" t="s">
        <v>873</v>
      </c>
      <c r="C2" s="197"/>
      <c r="D2" s="197"/>
      <c r="E2" s="197"/>
      <c r="F2" s="9" t="s">
        <v>865</v>
      </c>
      <c r="G2" s="45"/>
      <c r="H2" s="231"/>
      <c r="I2" s="257"/>
    </row>
    <row r="3" spans="1:9" ht="28.5" customHeight="1">
      <c r="A3" s="9" t="s">
        <v>93</v>
      </c>
      <c r="B3" s="197" t="s">
        <v>874</v>
      </c>
      <c r="C3" s="197"/>
      <c r="D3" s="197"/>
      <c r="E3" s="197"/>
      <c r="F3" s="9" t="s">
        <v>866</v>
      </c>
      <c r="G3" s="45"/>
      <c r="H3" s="265"/>
      <c r="I3" s="267"/>
    </row>
    <row r="4" spans="1:9" ht="27.75" customHeight="1">
      <c r="A4" s="9" t="s">
        <v>102</v>
      </c>
      <c r="B4" s="197" t="s">
        <v>875</v>
      </c>
      <c r="C4" s="197"/>
      <c r="D4" s="197"/>
      <c r="E4" s="197"/>
      <c r="F4" s="9" t="s">
        <v>136</v>
      </c>
      <c r="G4" s="45"/>
      <c r="H4" s="265"/>
      <c r="I4" s="267"/>
    </row>
    <row r="5" spans="1:9" ht="27.75" customHeight="1">
      <c r="A5" s="9" t="s">
        <v>161</v>
      </c>
      <c r="B5" s="197" t="s">
        <v>876</v>
      </c>
      <c r="C5" s="197"/>
      <c r="D5" s="197"/>
      <c r="E5" s="197"/>
      <c r="F5" s="9" t="s">
        <v>867</v>
      </c>
      <c r="G5" s="45"/>
      <c r="H5" s="265"/>
      <c r="I5" s="267"/>
    </row>
    <row r="6" spans="1:9" ht="59.25" customHeight="1">
      <c r="A6" s="9" t="s">
        <v>151</v>
      </c>
      <c r="B6" s="197" t="s">
        <v>538</v>
      </c>
      <c r="C6" s="197"/>
      <c r="D6" s="197"/>
      <c r="E6" s="197"/>
      <c r="F6" s="9" t="s">
        <v>868</v>
      </c>
      <c r="G6" s="45"/>
      <c r="H6" s="258"/>
      <c r="I6" s="259"/>
    </row>
    <row r="7" spans="1:9" ht="21" customHeight="1">
      <c r="A7" s="9" t="s">
        <v>237</v>
      </c>
      <c r="B7" s="197" t="s">
        <v>878</v>
      </c>
      <c r="C7" s="197"/>
      <c r="D7" s="197"/>
      <c r="E7" s="197"/>
      <c r="F7" s="197"/>
      <c r="G7" s="197"/>
      <c r="H7" s="9" t="s">
        <v>870</v>
      </c>
      <c r="I7" s="46">
        <f>SUM(G2:G6)</f>
        <v>0</v>
      </c>
    </row>
    <row r="8" ht="12.75" hidden="1"/>
    <row r="9" ht="12.75" hidden="1"/>
    <row r="10" ht="12.75" hidden="1"/>
    <row r="11" ht="12.75" hidden="1"/>
    <row r="12" ht="12.75" hidden="1"/>
    <row r="13" ht="12.75" hidden="1"/>
    <row r="14" ht="12.75" hidden="1"/>
    <row r="15" ht="12.75" hidden="1"/>
  </sheetData>
  <sheetProtection sheet="1" objects="1" scenarios="1"/>
  <mergeCells count="8">
    <mergeCell ref="A1:I1"/>
    <mergeCell ref="H2:I6"/>
    <mergeCell ref="B7:G7"/>
    <mergeCell ref="B2:E2"/>
    <mergeCell ref="B3:E3"/>
    <mergeCell ref="B4:E4"/>
    <mergeCell ref="B5:E5"/>
    <mergeCell ref="B6:E6"/>
  </mergeCells>
  <printOptions/>
  <pageMargins left="0.75" right="0.75" top="1" bottom="1" header="0.5" footer="0.5"/>
  <pageSetup blackAndWhite="1" horizontalDpi="300" verticalDpi="300" orientation="portrait" r:id="rId1"/>
</worksheet>
</file>

<file path=xl/worksheets/sheet27.xml><?xml version="1.0" encoding="utf-8"?>
<worksheet xmlns="http://schemas.openxmlformats.org/spreadsheetml/2006/main" xmlns:r="http://schemas.openxmlformats.org/officeDocument/2006/relationships">
  <sheetPr codeName="Sheet28"/>
  <dimension ref="A1:I15"/>
  <sheetViews>
    <sheetView workbookViewId="0" topLeftCell="A1">
      <selection activeCell="A1" sqref="A1:I1"/>
    </sheetView>
  </sheetViews>
  <sheetFormatPr defaultColWidth="9.140625" defaultRowHeight="12.75" zeroHeight="1"/>
  <cols>
    <col min="1" max="1" width="2.57421875" style="0" customWidth="1"/>
    <col min="3" max="3" width="21.57421875" style="0" customWidth="1"/>
    <col min="5" max="5" width="14.421875" style="0" customWidth="1"/>
    <col min="6" max="6" width="3.421875" style="0" customWidth="1"/>
    <col min="7" max="7" width="14.140625" style="0" customWidth="1"/>
    <col min="8" max="8" width="3.421875" style="0" customWidth="1"/>
    <col min="9" max="9" width="12.7109375" style="0" customWidth="1"/>
    <col min="10" max="255" width="9.140625" style="0" hidden="1" customWidth="1"/>
    <col min="256" max="16384" width="0.13671875" style="0" hidden="1" customWidth="1"/>
  </cols>
  <sheetData>
    <row r="1" spans="1:9" ht="12.75">
      <c r="A1" s="204" t="s">
        <v>879</v>
      </c>
      <c r="B1" s="224"/>
      <c r="C1" s="224"/>
      <c r="D1" s="224"/>
      <c r="E1" s="224"/>
      <c r="F1" s="224"/>
      <c r="G1" s="224"/>
      <c r="H1" s="224"/>
      <c r="I1" s="225"/>
    </row>
    <row r="2" spans="1:9" ht="29.25" customHeight="1">
      <c r="A2" s="9" t="s">
        <v>88</v>
      </c>
      <c r="B2" s="169" t="s">
        <v>880</v>
      </c>
      <c r="C2" s="169"/>
      <c r="D2" s="169"/>
      <c r="E2" s="169"/>
      <c r="F2" s="9" t="s">
        <v>865</v>
      </c>
      <c r="G2" s="45"/>
      <c r="H2" s="231"/>
      <c r="I2" s="257"/>
    </row>
    <row r="3" spans="1:9" ht="28.5" customHeight="1">
      <c r="A3" s="9" t="s">
        <v>93</v>
      </c>
      <c r="B3" s="197" t="s">
        <v>881</v>
      </c>
      <c r="C3" s="197"/>
      <c r="D3" s="197"/>
      <c r="E3" s="197"/>
      <c r="F3" s="9" t="s">
        <v>866</v>
      </c>
      <c r="G3" s="45"/>
      <c r="H3" s="265"/>
      <c r="I3" s="267"/>
    </row>
    <row r="4" spans="1:9" ht="27" customHeight="1">
      <c r="A4" s="9" t="s">
        <v>102</v>
      </c>
      <c r="B4" s="197" t="s">
        <v>882</v>
      </c>
      <c r="C4" s="197"/>
      <c r="D4" s="197"/>
      <c r="E4" s="197"/>
      <c r="F4" s="9" t="s">
        <v>136</v>
      </c>
      <c r="G4" s="45"/>
      <c r="H4" s="265"/>
      <c r="I4" s="267"/>
    </row>
    <row r="5" spans="1:9" ht="27.75" customHeight="1">
      <c r="A5" s="9" t="s">
        <v>161</v>
      </c>
      <c r="B5" s="197" t="s">
        <v>883</v>
      </c>
      <c r="C5" s="197"/>
      <c r="D5" s="197"/>
      <c r="E5" s="197"/>
      <c r="F5" s="9" t="s">
        <v>867</v>
      </c>
      <c r="G5" s="45"/>
      <c r="H5" s="265"/>
      <c r="I5" s="267"/>
    </row>
    <row r="6" spans="1:9" ht="21" customHeight="1">
      <c r="A6" s="9" t="s">
        <v>151</v>
      </c>
      <c r="B6" s="197" t="s">
        <v>885</v>
      </c>
      <c r="C6" s="197"/>
      <c r="D6" s="197"/>
      <c r="E6" s="197"/>
      <c r="F6" s="9" t="s">
        <v>868</v>
      </c>
      <c r="G6" s="45"/>
      <c r="H6" s="265"/>
      <c r="I6" s="267"/>
    </row>
    <row r="7" spans="1:9" ht="19.5" customHeight="1">
      <c r="A7" s="9" t="s">
        <v>237</v>
      </c>
      <c r="B7" s="197" t="s">
        <v>886</v>
      </c>
      <c r="C7" s="197"/>
      <c r="D7" s="197"/>
      <c r="E7" s="197"/>
      <c r="F7" s="9" t="s">
        <v>870</v>
      </c>
      <c r="G7" s="45"/>
      <c r="H7" s="265"/>
      <c r="I7" s="267"/>
    </row>
    <row r="8" spans="1:9" ht="28.5" customHeight="1">
      <c r="A8" s="9" t="s">
        <v>238</v>
      </c>
      <c r="B8" s="197" t="s">
        <v>887</v>
      </c>
      <c r="C8" s="197"/>
      <c r="D8" s="197"/>
      <c r="E8" s="197"/>
      <c r="F8" s="9" t="s">
        <v>895</v>
      </c>
      <c r="G8" s="45"/>
      <c r="H8" s="265"/>
      <c r="I8" s="267"/>
    </row>
    <row r="9" spans="1:9" ht="24.75" customHeight="1">
      <c r="A9" s="9" t="s">
        <v>239</v>
      </c>
      <c r="B9" s="197" t="s">
        <v>888</v>
      </c>
      <c r="C9" s="197"/>
      <c r="D9" s="197"/>
      <c r="E9" s="197"/>
      <c r="F9" s="9" t="s">
        <v>896</v>
      </c>
      <c r="G9" s="45"/>
      <c r="H9" s="265"/>
      <c r="I9" s="267"/>
    </row>
    <row r="10" spans="1:9" ht="28.5" customHeight="1">
      <c r="A10" s="9" t="s">
        <v>89</v>
      </c>
      <c r="B10" s="197" t="s">
        <v>889</v>
      </c>
      <c r="C10" s="197"/>
      <c r="D10" s="197"/>
      <c r="E10" s="197"/>
      <c r="F10" s="9" t="s">
        <v>84</v>
      </c>
      <c r="G10" s="45"/>
      <c r="H10" s="265"/>
      <c r="I10" s="267"/>
    </row>
    <row r="11" spans="1:9" ht="25.5" customHeight="1">
      <c r="A11" s="9" t="s">
        <v>240</v>
      </c>
      <c r="B11" s="197" t="s">
        <v>890</v>
      </c>
      <c r="C11" s="197"/>
      <c r="D11" s="197"/>
      <c r="E11" s="197"/>
      <c r="F11" s="9" t="s">
        <v>897</v>
      </c>
      <c r="G11" s="45"/>
      <c r="H11" s="265"/>
      <c r="I11" s="267"/>
    </row>
    <row r="12" spans="1:9" ht="34.5" customHeight="1">
      <c r="A12" s="9" t="s">
        <v>241</v>
      </c>
      <c r="B12" s="197" t="s">
        <v>891</v>
      </c>
      <c r="C12" s="197"/>
      <c r="D12" s="197"/>
      <c r="E12" s="197"/>
      <c r="F12" s="9" t="s">
        <v>898</v>
      </c>
      <c r="G12" s="45"/>
      <c r="H12" s="265"/>
      <c r="I12" s="267"/>
    </row>
    <row r="13" spans="1:9" ht="35.25" customHeight="1">
      <c r="A13" s="9" t="s">
        <v>300</v>
      </c>
      <c r="B13" s="197" t="s">
        <v>892</v>
      </c>
      <c r="C13" s="197"/>
      <c r="D13" s="197"/>
      <c r="E13" s="197"/>
      <c r="F13" s="9" t="s">
        <v>899</v>
      </c>
      <c r="G13" s="45"/>
      <c r="H13" s="265"/>
      <c r="I13" s="267"/>
    </row>
    <row r="14" spans="1:9" ht="25.5" customHeight="1">
      <c r="A14" s="9" t="s">
        <v>496</v>
      </c>
      <c r="B14" s="169" t="s">
        <v>893</v>
      </c>
      <c r="C14" s="169"/>
      <c r="D14" s="169"/>
      <c r="E14" s="169"/>
      <c r="F14" s="9" t="s">
        <v>900</v>
      </c>
      <c r="G14" s="45"/>
      <c r="H14" s="258"/>
      <c r="I14" s="259"/>
    </row>
    <row r="15" spans="1:9" ht="21" customHeight="1">
      <c r="A15" s="9" t="s">
        <v>497</v>
      </c>
      <c r="B15" s="197" t="s">
        <v>539</v>
      </c>
      <c r="C15" s="197"/>
      <c r="D15" s="197"/>
      <c r="E15" s="197"/>
      <c r="F15" s="197"/>
      <c r="G15" s="197"/>
      <c r="H15" s="9" t="s">
        <v>894</v>
      </c>
      <c r="I15" s="46">
        <f>SUM(G2:G14)</f>
        <v>0</v>
      </c>
    </row>
    <row r="16" ht="12.75" hidden="1"/>
    <row r="17" ht="12.75" hidden="1"/>
    <row r="18" ht="12.75" hidden="1"/>
    <row r="19" ht="12.75" hidden="1"/>
    <row r="20" ht="12.75" hidden="1"/>
    <row r="21" ht="12.75" hidden="1"/>
    <row r="22" ht="12.75" hidden="1"/>
    <row r="23" ht="12.75" hidden="1"/>
  </sheetData>
  <sheetProtection sheet="1" objects="1" scenarios="1"/>
  <mergeCells count="16">
    <mergeCell ref="A1:I1"/>
    <mergeCell ref="H2:I14"/>
    <mergeCell ref="B15:G15"/>
    <mergeCell ref="B2:E2"/>
    <mergeCell ref="B3:E3"/>
    <mergeCell ref="B4:E4"/>
    <mergeCell ref="B5:E5"/>
    <mergeCell ref="B6:E6"/>
    <mergeCell ref="B7:E7"/>
    <mergeCell ref="B8:E8"/>
    <mergeCell ref="B13:E13"/>
    <mergeCell ref="B14:E14"/>
    <mergeCell ref="B9:E9"/>
    <mergeCell ref="B10:E10"/>
    <mergeCell ref="B11:E11"/>
    <mergeCell ref="B12:E12"/>
  </mergeCells>
  <printOptions/>
  <pageMargins left="0.75" right="0.75" top="1" bottom="1" header="0.5" footer="0.5"/>
  <pageSetup blackAndWhite="1" horizontalDpi="300" verticalDpi="300" orientation="portrait" r:id="rId1"/>
</worksheet>
</file>

<file path=xl/worksheets/sheet28.xml><?xml version="1.0" encoding="utf-8"?>
<worksheet xmlns="http://schemas.openxmlformats.org/spreadsheetml/2006/main" xmlns:r="http://schemas.openxmlformats.org/officeDocument/2006/relationships">
  <sheetPr codeName="Sheet29"/>
  <dimension ref="A1:I14"/>
  <sheetViews>
    <sheetView workbookViewId="0" topLeftCell="A1">
      <selection activeCell="A1" sqref="A1:I1"/>
    </sheetView>
  </sheetViews>
  <sheetFormatPr defaultColWidth="9.140625" defaultRowHeight="12.75" zeroHeight="1"/>
  <cols>
    <col min="1" max="1" width="2.57421875" style="0" customWidth="1"/>
    <col min="2" max="2" width="3.57421875" style="0" customWidth="1"/>
    <col min="3" max="3" width="31.7109375" style="0" customWidth="1"/>
    <col min="4" max="4" width="10.8515625" style="0" customWidth="1"/>
    <col min="6" max="6" width="4.421875" style="0" customWidth="1"/>
    <col min="7" max="7" width="12.7109375" style="0" customWidth="1"/>
    <col min="8" max="8" width="3.8515625" style="0" customWidth="1"/>
    <col min="9" max="9" width="12.57421875" style="0" customWidth="1"/>
    <col min="10" max="16384" width="9.140625" style="0" hidden="1" customWidth="1"/>
  </cols>
  <sheetData>
    <row r="1" spans="1:9" ht="12.75">
      <c r="A1" s="204" t="s">
        <v>540</v>
      </c>
      <c r="B1" s="224"/>
      <c r="C1" s="224"/>
      <c r="D1" s="224"/>
      <c r="E1" s="224"/>
      <c r="F1" s="224"/>
      <c r="G1" s="224"/>
      <c r="H1" s="224"/>
      <c r="I1" s="225"/>
    </row>
    <row r="2" spans="1:9" ht="12.75" customHeight="1">
      <c r="A2" s="9" t="s">
        <v>78</v>
      </c>
      <c r="B2" s="199" t="s">
        <v>905</v>
      </c>
      <c r="C2" s="166"/>
      <c r="D2" s="166"/>
      <c r="E2" s="166"/>
      <c r="F2" s="166"/>
      <c r="G2" s="167"/>
      <c r="H2" s="9" t="s">
        <v>78</v>
      </c>
      <c r="I2" s="45"/>
    </row>
    <row r="3" spans="1:9" ht="14.25" customHeight="1">
      <c r="A3" s="9" t="s">
        <v>79</v>
      </c>
      <c r="B3" s="199" t="s">
        <v>906</v>
      </c>
      <c r="C3" s="166"/>
      <c r="D3" s="166"/>
      <c r="E3" s="166"/>
      <c r="F3" s="224"/>
      <c r="G3" s="225"/>
      <c r="H3" s="9" t="s">
        <v>79</v>
      </c>
      <c r="I3" s="45"/>
    </row>
    <row r="4" spans="1:9" ht="12.75">
      <c r="A4" s="9" t="s">
        <v>138</v>
      </c>
      <c r="B4" s="199" t="s">
        <v>907</v>
      </c>
      <c r="C4" s="166"/>
      <c r="D4" s="166"/>
      <c r="E4" s="166"/>
      <c r="F4" s="166"/>
      <c r="G4" s="167"/>
      <c r="H4" s="9" t="s">
        <v>138</v>
      </c>
      <c r="I4" s="45"/>
    </row>
    <row r="5" spans="1:9" ht="12.75">
      <c r="A5" s="9" t="s">
        <v>141</v>
      </c>
      <c r="B5" s="199" t="s">
        <v>920</v>
      </c>
      <c r="C5" s="166"/>
      <c r="D5" s="166"/>
      <c r="E5" s="166"/>
      <c r="F5" s="166"/>
      <c r="G5" s="167"/>
      <c r="H5" s="231"/>
      <c r="I5" s="257"/>
    </row>
    <row r="6" spans="1:9" ht="12.75">
      <c r="A6" s="9"/>
      <c r="B6" s="9" t="s">
        <v>88</v>
      </c>
      <c r="C6" s="199" t="s">
        <v>908</v>
      </c>
      <c r="D6" s="166"/>
      <c r="E6" s="167"/>
      <c r="F6" s="9" t="s">
        <v>210</v>
      </c>
      <c r="G6" s="45"/>
      <c r="H6" s="265"/>
      <c r="I6" s="267"/>
    </row>
    <row r="7" spans="1:9" ht="12.75">
      <c r="A7" s="9"/>
      <c r="B7" s="9" t="s">
        <v>93</v>
      </c>
      <c r="C7" s="199" t="s">
        <v>909</v>
      </c>
      <c r="D7" s="166"/>
      <c r="E7" s="167"/>
      <c r="F7" s="9" t="s">
        <v>209</v>
      </c>
      <c r="G7" s="45"/>
      <c r="H7" s="265"/>
      <c r="I7" s="267"/>
    </row>
    <row r="8" spans="1:9" ht="12.75">
      <c r="A8" s="9"/>
      <c r="B8" s="9" t="s">
        <v>102</v>
      </c>
      <c r="C8" s="199" t="s">
        <v>910</v>
      </c>
      <c r="D8" s="166"/>
      <c r="E8" s="167"/>
      <c r="F8" s="9" t="s">
        <v>208</v>
      </c>
      <c r="G8" s="45"/>
      <c r="H8" s="265"/>
      <c r="I8" s="267"/>
    </row>
    <row r="9" spans="1:9" ht="12.75">
      <c r="A9" s="9"/>
      <c r="B9" s="9" t="s">
        <v>161</v>
      </c>
      <c r="C9" s="199" t="s">
        <v>911</v>
      </c>
      <c r="D9" s="166"/>
      <c r="E9" s="167"/>
      <c r="F9" s="9" t="s">
        <v>859</v>
      </c>
      <c r="G9" s="45"/>
      <c r="H9" s="265"/>
      <c r="I9" s="267"/>
    </row>
    <row r="10" spans="1:9" ht="12.75">
      <c r="A10" s="9"/>
      <c r="B10" s="9" t="s">
        <v>151</v>
      </c>
      <c r="C10" s="199" t="s">
        <v>912</v>
      </c>
      <c r="D10" s="166"/>
      <c r="E10" s="167"/>
      <c r="F10" s="9" t="s">
        <v>916</v>
      </c>
      <c r="G10" s="45"/>
      <c r="H10" s="265"/>
      <c r="I10" s="267"/>
    </row>
    <row r="11" spans="1:9" ht="12.75">
      <c r="A11" s="9"/>
      <c r="B11" s="9" t="s">
        <v>237</v>
      </c>
      <c r="C11" s="199" t="s">
        <v>913</v>
      </c>
      <c r="D11" s="166"/>
      <c r="E11" s="167"/>
      <c r="F11" s="9" t="s">
        <v>917</v>
      </c>
      <c r="G11" s="45"/>
      <c r="H11" s="265"/>
      <c r="I11" s="267"/>
    </row>
    <row r="12" spans="1:9" ht="12.75">
      <c r="A12" s="9"/>
      <c r="B12" s="9" t="s">
        <v>238</v>
      </c>
      <c r="C12" s="199" t="s">
        <v>914</v>
      </c>
      <c r="D12" s="166"/>
      <c r="E12" s="167"/>
      <c r="F12" s="9" t="s">
        <v>918</v>
      </c>
      <c r="G12" s="45"/>
      <c r="H12" s="258"/>
      <c r="I12" s="259"/>
    </row>
    <row r="13" spans="1:9" ht="15" customHeight="1">
      <c r="A13" s="9"/>
      <c r="B13" s="9" t="s">
        <v>239</v>
      </c>
      <c r="C13" s="199" t="s">
        <v>915</v>
      </c>
      <c r="D13" s="166"/>
      <c r="E13" s="166"/>
      <c r="F13" s="224"/>
      <c r="G13" s="225"/>
      <c r="H13" s="9" t="s">
        <v>919</v>
      </c>
      <c r="I13" s="46">
        <f>SUM(G6:G12)</f>
        <v>0</v>
      </c>
    </row>
    <row r="14" spans="1:9" ht="12.75">
      <c r="A14" s="9" t="s">
        <v>207</v>
      </c>
      <c r="B14" s="199" t="s">
        <v>541</v>
      </c>
      <c r="C14" s="166"/>
      <c r="D14" s="166"/>
      <c r="E14" s="166"/>
      <c r="F14" s="166"/>
      <c r="G14" s="167"/>
      <c r="H14" s="39" t="s">
        <v>211</v>
      </c>
      <c r="I14" s="46">
        <f>I2+I3+I4+I13</f>
        <v>0</v>
      </c>
    </row>
    <row r="15" ht="12.75" hidden="1"/>
    <row r="16" ht="12.75" hidden="1"/>
  </sheetData>
  <sheetProtection sheet="1" objects="1" scenarios="1"/>
  <mergeCells count="15">
    <mergeCell ref="C13:G13"/>
    <mergeCell ref="B14:G14"/>
    <mergeCell ref="C9:E9"/>
    <mergeCell ref="C10:E10"/>
    <mergeCell ref="C11:E11"/>
    <mergeCell ref="C12:E12"/>
    <mergeCell ref="C8:E8"/>
    <mergeCell ref="A1:I1"/>
    <mergeCell ref="B2:G2"/>
    <mergeCell ref="B3:G3"/>
    <mergeCell ref="B4:G4"/>
    <mergeCell ref="H5:I12"/>
    <mergeCell ref="B5:G5"/>
    <mergeCell ref="C6:E6"/>
    <mergeCell ref="C7:E7"/>
  </mergeCells>
  <printOptions/>
  <pageMargins left="0.75" right="0.75" top="1" bottom="1" header="0.5" footer="0.5"/>
  <pageSetup blackAndWhite="1" horizontalDpi="300" verticalDpi="300" orientation="portrait" r:id="rId1"/>
  <ignoredErrors>
    <ignoredError sqref="H14" numberStoredAsText="1"/>
  </ignoredErrors>
</worksheet>
</file>

<file path=xl/worksheets/sheet29.xml><?xml version="1.0" encoding="utf-8"?>
<worksheet xmlns="http://schemas.openxmlformats.org/spreadsheetml/2006/main" xmlns:r="http://schemas.openxmlformats.org/officeDocument/2006/relationships">
  <sheetPr codeName="Sheet30"/>
  <dimension ref="A1:G11"/>
  <sheetViews>
    <sheetView workbookViewId="0" topLeftCell="A1">
      <selection activeCell="A1" sqref="A1:G1"/>
    </sheetView>
  </sheetViews>
  <sheetFormatPr defaultColWidth="9.140625" defaultRowHeight="12.75" zeroHeight="1"/>
  <cols>
    <col min="1" max="1" width="3.57421875" style="0" customWidth="1"/>
    <col min="2" max="2" width="16.421875" style="0" customWidth="1"/>
    <col min="3" max="3" width="12.00390625" style="0" customWidth="1"/>
    <col min="4" max="4" width="3.8515625" style="0" customWidth="1"/>
    <col min="5" max="5" width="30.28125" style="0" customWidth="1"/>
    <col min="6" max="6" width="11.7109375" style="0" customWidth="1"/>
    <col min="7" max="7" width="13.00390625" style="0" customWidth="1"/>
    <col min="8" max="16384" width="0" style="0" hidden="1" customWidth="1"/>
  </cols>
  <sheetData>
    <row r="1" spans="1:7" ht="12.75">
      <c r="A1" s="204" t="s">
        <v>921</v>
      </c>
      <c r="B1" s="200"/>
      <c r="C1" s="200"/>
      <c r="D1" s="200"/>
      <c r="E1" s="200"/>
      <c r="F1" s="200"/>
      <c r="G1" s="201"/>
    </row>
    <row r="2" spans="1:7" ht="12.75">
      <c r="A2" s="5" t="s">
        <v>88</v>
      </c>
      <c r="B2" s="59" t="s">
        <v>716</v>
      </c>
      <c r="C2" s="113"/>
      <c r="D2" s="5" t="s">
        <v>240</v>
      </c>
      <c r="E2" s="5" t="s">
        <v>352</v>
      </c>
      <c r="F2" s="113"/>
      <c r="G2" s="11"/>
    </row>
    <row r="3" spans="1:7" ht="12.75">
      <c r="A3" s="5" t="s">
        <v>93</v>
      </c>
      <c r="B3" s="59" t="s">
        <v>717</v>
      </c>
      <c r="C3" s="113"/>
      <c r="D3" s="5" t="s">
        <v>241</v>
      </c>
      <c r="E3" s="5" t="s">
        <v>353</v>
      </c>
      <c r="F3" s="133">
        <f>SUM('Sch-80IA'!I7)</f>
        <v>0</v>
      </c>
      <c r="G3" s="12"/>
    </row>
    <row r="4" spans="1:7" ht="12.75">
      <c r="A4" s="5" t="s">
        <v>102</v>
      </c>
      <c r="B4" s="59" t="s">
        <v>718</v>
      </c>
      <c r="C4" s="113"/>
      <c r="D4" s="5" t="s">
        <v>300</v>
      </c>
      <c r="E4" s="5" t="s">
        <v>354</v>
      </c>
      <c r="F4" s="113"/>
      <c r="G4" s="12"/>
    </row>
    <row r="5" spans="1:7" ht="12.75">
      <c r="A5" s="5" t="s">
        <v>161</v>
      </c>
      <c r="B5" s="59" t="s">
        <v>719</v>
      </c>
      <c r="C5" s="113"/>
      <c r="D5" s="5" t="s">
        <v>496</v>
      </c>
      <c r="E5" s="61" t="s">
        <v>543</v>
      </c>
      <c r="F5" s="133">
        <f>SUM('Sch-80IB'!I15)</f>
        <v>0</v>
      </c>
      <c r="G5" s="12"/>
    </row>
    <row r="6" spans="1:7" ht="26.25" customHeight="1">
      <c r="A6" s="5" t="s">
        <v>151</v>
      </c>
      <c r="B6" s="59" t="s">
        <v>720</v>
      </c>
      <c r="C6" s="113"/>
      <c r="D6" s="5" t="s">
        <v>497</v>
      </c>
      <c r="E6" s="61" t="s">
        <v>545</v>
      </c>
      <c r="F6" s="133">
        <f>SUM('Sch-80IC'!I14)</f>
        <v>0</v>
      </c>
      <c r="G6" s="12"/>
    </row>
    <row r="7" spans="1:7" ht="12.75">
      <c r="A7" s="5" t="s">
        <v>237</v>
      </c>
      <c r="B7" s="59" t="s">
        <v>721</v>
      </c>
      <c r="C7" s="113"/>
      <c r="D7" s="5" t="s">
        <v>506</v>
      </c>
      <c r="E7" s="5" t="s">
        <v>544</v>
      </c>
      <c r="F7" s="113"/>
      <c r="G7" s="12"/>
    </row>
    <row r="8" spans="1:7" ht="12.75">
      <c r="A8" s="60" t="s">
        <v>238</v>
      </c>
      <c r="B8" s="59" t="s">
        <v>722</v>
      </c>
      <c r="C8" s="113"/>
      <c r="D8" s="5" t="s">
        <v>507</v>
      </c>
      <c r="E8" s="5" t="s">
        <v>360</v>
      </c>
      <c r="F8" s="113"/>
      <c r="G8" s="1"/>
    </row>
    <row r="9" spans="1:7" ht="12.75">
      <c r="A9" s="60" t="s">
        <v>239</v>
      </c>
      <c r="B9" s="59" t="s">
        <v>922</v>
      </c>
      <c r="C9" s="113"/>
      <c r="D9" s="5" t="s">
        <v>363</v>
      </c>
      <c r="E9" s="5" t="s">
        <v>361</v>
      </c>
      <c r="F9" s="113"/>
      <c r="G9" s="1"/>
    </row>
    <row r="10" spans="1:7" ht="12.75">
      <c r="A10" s="60" t="s">
        <v>89</v>
      </c>
      <c r="B10" s="59" t="s">
        <v>542</v>
      </c>
      <c r="C10" s="113"/>
      <c r="D10" s="5" t="s">
        <v>364</v>
      </c>
      <c r="E10" s="5" t="s">
        <v>362</v>
      </c>
      <c r="F10" s="113"/>
      <c r="G10" s="1"/>
    </row>
    <row r="11" spans="1:7" ht="12.75">
      <c r="A11" s="5" t="s">
        <v>715</v>
      </c>
      <c r="B11" s="199" t="s">
        <v>450</v>
      </c>
      <c r="C11" s="200"/>
      <c r="D11" s="200"/>
      <c r="E11" s="201"/>
      <c r="F11" s="18" t="s">
        <v>715</v>
      </c>
      <c r="G11" s="122">
        <f>MIN(SUM(C2:C4),100000)+SUM(C5:C10)+SUM(F2:F10)</f>
        <v>0</v>
      </c>
    </row>
    <row r="12" ht="12.75" hidden="1"/>
    <row r="13" ht="12.75" hidden="1"/>
    <row r="14" ht="12.75" hidden="1"/>
    <row r="15" ht="12.75" hidden="1"/>
    <row r="16" ht="12.75" hidden="1"/>
    <row r="17" ht="12.75" hidden="1"/>
    <row r="18" ht="12.75" hidden="1"/>
    <row r="19" ht="12.75" hidden="1"/>
  </sheetData>
  <sheetProtection sheet="1" objects="1" scenarios="1"/>
  <mergeCells count="2">
    <mergeCell ref="B11:E11"/>
    <mergeCell ref="A1:G1"/>
  </mergeCells>
  <printOptions/>
  <pageMargins left="0.75" right="0.75" top="1" bottom="1" header="0.5" footer="0.5"/>
  <pageSetup blackAndWhite="1"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2"/>
  <dimension ref="A1:IU100"/>
  <sheetViews>
    <sheetView workbookViewId="0" topLeftCell="A1">
      <selection activeCell="A1" sqref="A1:I1"/>
    </sheetView>
  </sheetViews>
  <sheetFormatPr defaultColWidth="9.140625" defaultRowHeight="12.75" zeroHeight="1"/>
  <cols>
    <col min="1" max="1" width="3.00390625" style="0" customWidth="1"/>
    <col min="2" max="2" width="2.57421875" style="0" customWidth="1"/>
    <col min="3" max="3" width="3.00390625" style="0" customWidth="1"/>
    <col min="4" max="4" width="3.140625" style="0" customWidth="1"/>
    <col min="5" max="5" width="41.57421875" style="0" customWidth="1"/>
    <col min="6" max="6" width="4.57421875" style="0" customWidth="1"/>
    <col min="7" max="7" width="14.28125" style="0" customWidth="1"/>
    <col min="8" max="8" width="4.57421875" style="0" customWidth="1"/>
    <col min="9" max="9" width="13.8515625" style="0" customWidth="1"/>
    <col min="10" max="255" width="9.140625" style="0" hidden="1" customWidth="1"/>
    <col min="256" max="16384" width="0" style="0" hidden="1" customWidth="1"/>
  </cols>
  <sheetData>
    <row r="1" spans="1:255" s="38" customFormat="1" ht="12.75">
      <c r="A1" s="183" t="s">
        <v>1401</v>
      </c>
      <c r="B1" s="168"/>
      <c r="C1" s="168"/>
      <c r="D1" s="168"/>
      <c r="E1" s="168"/>
      <c r="F1" s="168"/>
      <c r="G1" s="168"/>
      <c r="H1" s="168"/>
      <c r="I1" s="168"/>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s="38" customFormat="1" ht="12.75">
      <c r="A2" s="163" t="s">
        <v>952</v>
      </c>
      <c r="B2" s="163"/>
      <c r="C2" s="163"/>
      <c r="D2" s="163"/>
      <c r="E2" s="163"/>
      <c r="F2" s="163"/>
      <c r="G2" s="163"/>
      <c r="H2" s="163"/>
      <c r="I2" s="163"/>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s="38" customFormat="1" ht="12.75">
      <c r="A3" s="199"/>
      <c r="B3" s="166"/>
      <c r="C3" s="166"/>
      <c r="D3" s="166"/>
      <c r="E3" s="166"/>
      <c r="F3" s="166"/>
      <c r="G3" s="166"/>
      <c r="H3" s="166"/>
      <c r="I3" s="167"/>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s="38" customFormat="1" ht="12.75">
      <c r="A4" s="183" t="s">
        <v>1337</v>
      </c>
      <c r="B4" s="183"/>
      <c r="C4" s="183"/>
      <c r="D4" s="183"/>
      <c r="E4" s="183"/>
      <c r="F4" s="183"/>
      <c r="G4" s="183"/>
      <c r="H4" s="183"/>
      <c r="I4" s="183"/>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38" customFormat="1" ht="12.75">
      <c r="A5" s="29" t="s">
        <v>78</v>
      </c>
      <c r="B5" s="203" t="s">
        <v>950</v>
      </c>
      <c r="C5" s="177"/>
      <c r="D5" s="177"/>
      <c r="E5" s="177"/>
      <c r="F5" s="177"/>
      <c r="G5" s="177"/>
      <c r="H5" s="177"/>
      <c r="I5" s="177"/>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38" customFormat="1" ht="12.75">
      <c r="A6" s="9"/>
      <c r="B6" s="9" t="s">
        <v>88</v>
      </c>
      <c r="C6" s="170" t="s">
        <v>951</v>
      </c>
      <c r="D6" s="170"/>
      <c r="E6" s="170"/>
      <c r="F6" s="170"/>
      <c r="G6" s="170"/>
      <c r="H6" s="9" t="s">
        <v>865</v>
      </c>
      <c r="I6" s="45">
        <v>0</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38" customFormat="1" ht="12.75">
      <c r="A7" s="9"/>
      <c r="B7" s="9" t="s">
        <v>93</v>
      </c>
      <c r="C7" s="170" t="s">
        <v>87</v>
      </c>
      <c r="D7" s="170"/>
      <c r="E7" s="170"/>
      <c r="F7" s="170"/>
      <c r="G7" s="170"/>
      <c r="H7" s="9"/>
      <c r="I7" s="9"/>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s="38" customFormat="1" ht="12.75">
      <c r="A8" s="9"/>
      <c r="B8" s="8"/>
      <c r="C8" s="9" t="s">
        <v>89</v>
      </c>
      <c r="D8" s="197" t="s">
        <v>94</v>
      </c>
      <c r="E8" s="197"/>
      <c r="F8" s="9" t="s">
        <v>107</v>
      </c>
      <c r="G8" s="45"/>
      <c r="H8" s="9"/>
      <c r="I8" s="9"/>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s="38" customFormat="1" ht="12.75">
      <c r="A9" s="9"/>
      <c r="B9" s="8"/>
      <c r="C9" s="9" t="s">
        <v>90</v>
      </c>
      <c r="D9" s="197" t="s">
        <v>95</v>
      </c>
      <c r="E9" s="197"/>
      <c r="F9" s="9" t="s">
        <v>108</v>
      </c>
      <c r="G9" s="45"/>
      <c r="H9" s="9"/>
      <c r="I9" s="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s="38" customFormat="1" ht="12.75">
      <c r="A10" s="9"/>
      <c r="B10" s="8"/>
      <c r="C10" s="9" t="s">
        <v>91</v>
      </c>
      <c r="D10" s="197" t="s">
        <v>96</v>
      </c>
      <c r="E10" s="197"/>
      <c r="F10" s="9" t="s">
        <v>109</v>
      </c>
      <c r="G10" s="45"/>
      <c r="H10" s="9"/>
      <c r="I10" s="9"/>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s="38" customFormat="1" ht="12.75">
      <c r="A11" s="9"/>
      <c r="B11" s="8"/>
      <c r="C11" s="9" t="s">
        <v>92</v>
      </c>
      <c r="D11" s="197" t="s">
        <v>953</v>
      </c>
      <c r="E11" s="197"/>
      <c r="F11" s="9" t="s">
        <v>110</v>
      </c>
      <c r="G11" s="45"/>
      <c r="H11" s="9"/>
      <c r="I11" s="9"/>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s="38" customFormat="1" ht="12.75">
      <c r="A12" s="9"/>
      <c r="B12" s="8"/>
      <c r="C12" s="9" t="s">
        <v>97</v>
      </c>
      <c r="D12" s="197" t="s">
        <v>188</v>
      </c>
      <c r="E12" s="197"/>
      <c r="F12" s="197"/>
      <c r="G12" s="177"/>
      <c r="H12" s="9" t="s">
        <v>1335</v>
      </c>
      <c r="I12" s="46">
        <f>SUM(G8:G11)</f>
        <v>0</v>
      </c>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s="38" customFormat="1" ht="12.75">
      <c r="A13" s="9"/>
      <c r="B13" s="9" t="s">
        <v>102</v>
      </c>
      <c r="C13" s="170" t="s">
        <v>954</v>
      </c>
      <c r="D13" s="170"/>
      <c r="E13" s="170"/>
      <c r="F13" s="170"/>
      <c r="G13" s="170"/>
      <c r="H13" s="9" t="s">
        <v>112</v>
      </c>
      <c r="I13" s="46">
        <f>I6+I12</f>
        <v>0</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s="38" customFormat="1" ht="12.75">
      <c r="A14" s="197"/>
      <c r="B14" s="197"/>
      <c r="C14" s="197"/>
      <c r="D14" s="197"/>
      <c r="E14" s="197"/>
      <c r="F14" s="197"/>
      <c r="G14" s="197"/>
      <c r="H14" s="197"/>
      <c r="I14" s="197"/>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s="38" customFormat="1" ht="12.75">
      <c r="A15" s="29" t="s">
        <v>79</v>
      </c>
      <c r="B15" s="203" t="s">
        <v>111</v>
      </c>
      <c r="C15" s="177"/>
      <c r="D15" s="177"/>
      <c r="E15" s="177"/>
      <c r="F15" s="177"/>
      <c r="G15" s="177"/>
      <c r="H15" s="177"/>
      <c r="I15" s="177"/>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s="38" customFormat="1" ht="12.75">
      <c r="A16" s="9"/>
      <c r="B16" s="9" t="s">
        <v>88</v>
      </c>
      <c r="C16" s="197" t="s">
        <v>113</v>
      </c>
      <c r="D16" s="197"/>
      <c r="E16" s="197"/>
      <c r="F16" s="197"/>
      <c r="G16" s="197"/>
      <c r="H16" s="9"/>
      <c r="I16" s="9"/>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s="38" customFormat="1" ht="12.75">
      <c r="A17" s="9"/>
      <c r="B17" s="9"/>
      <c r="C17" s="9" t="s">
        <v>89</v>
      </c>
      <c r="D17" s="197" t="s">
        <v>114</v>
      </c>
      <c r="E17" s="197"/>
      <c r="F17" s="9" t="s">
        <v>103</v>
      </c>
      <c r="G17" s="45"/>
      <c r="H17" s="9"/>
      <c r="I17" s="9"/>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s="38" customFormat="1" ht="12.75">
      <c r="A18" s="9"/>
      <c r="B18" s="9"/>
      <c r="C18" s="9" t="s">
        <v>90</v>
      </c>
      <c r="D18" s="197" t="s">
        <v>115</v>
      </c>
      <c r="E18" s="197"/>
      <c r="F18" s="177"/>
      <c r="G18" s="9"/>
      <c r="H18" s="9"/>
      <c r="I18" s="9"/>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s="38" customFormat="1" ht="12.75">
      <c r="A19" s="9"/>
      <c r="B19" s="9"/>
      <c r="C19" s="9"/>
      <c r="D19" s="9" t="s">
        <v>117</v>
      </c>
      <c r="E19" s="9" t="s">
        <v>116</v>
      </c>
      <c r="F19" s="9" t="s">
        <v>133</v>
      </c>
      <c r="G19" s="45"/>
      <c r="H19" s="9"/>
      <c r="I19" s="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s="38" customFormat="1" ht="12.75">
      <c r="A20" s="9"/>
      <c r="B20" s="9"/>
      <c r="C20" s="9"/>
      <c r="D20" s="9" t="s">
        <v>127</v>
      </c>
      <c r="E20" s="9" t="s">
        <v>125</v>
      </c>
      <c r="F20" s="9" t="s">
        <v>134</v>
      </c>
      <c r="G20" s="45"/>
      <c r="H20" s="9"/>
      <c r="I20" s="9"/>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s="38" customFormat="1" ht="12.75">
      <c r="A21" s="9"/>
      <c r="B21" s="9"/>
      <c r="C21" s="9"/>
      <c r="D21" s="9" t="s">
        <v>126</v>
      </c>
      <c r="E21" s="9" t="s">
        <v>129</v>
      </c>
      <c r="F21" s="9" t="s">
        <v>135</v>
      </c>
      <c r="G21" s="46">
        <f>SUM(G19:G20)</f>
        <v>0</v>
      </c>
      <c r="H21" s="9"/>
      <c r="I21" s="9"/>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s="38" customFormat="1" ht="12.75">
      <c r="A22" s="9"/>
      <c r="B22" s="9"/>
      <c r="C22" s="9" t="s">
        <v>91</v>
      </c>
      <c r="D22" s="197" t="s">
        <v>955</v>
      </c>
      <c r="E22" s="197"/>
      <c r="F22" s="197"/>
      <c r="G22" s="197"/>
      <c r="H22" s="9" t="s">
        <v>106</v>
      </c>
      <c r="I22" s="46">
        <f>G17+G21</f>
        <v>0</v>
      </c>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s="38" customFormat="1" ht="12.75">
      <c r="A23" s="9"/>
      <c r="B23" s="9" t="s">
        <v>93</v>
      </c>
      <c r="C23" s="197" t="s">
        <v>128</v>
      </c>
      <c r="D23" s="197"/>
      <c r="E23" s="197"/>
      <c r="F23" s="197"/>
      <c r="G23" s="197"/>
      <c r="H23" s="9"/>
      <c r="I23" s="9"/>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s="38" customFormat="1" ht="12.75">
      <c r="A24" s="9"/>
      <c r="B24" s="9"/>
      <c r="C24" s="9" t="s">
        <v>89</v>
      </c>
      <c r="D24" s="197" t="s">
        <v>116</v>
      </c>
      <c r="E24" s="177"/>
      <c r="F24" s="9" t="s">
        <v>107</v>
      </c>
      <c r="G24" s="45"/>
      <c r="H24" s="9"/>
      <c r="I24" s="9"/>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s="38" customFormat="1" ht="12.75">
      <c r="A25" s="9"/>
      <c r="B25" s="9"/>
      <c r="C25" s="9" t="s">
        <v>90</v>
      </c>
      <c r="D25" s="197" t="s">
        <v>125</v>
      </c>
      <c r="E25" s="177"/>
      <c r="F25" s="9" t="s">
        <v>108</v>
      </c>
      <c r="G25" s="45"/>
      <c r="H25" s="9"/>
      <c r="I25" s="9"/>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s="38" customFormat="1" ht="12.75">
      <c r="A26" s="9"/>
      <c r="B26" s="9"/>
      <c r="C26" s="9" t="s">
        <v>91</v>
      </c>
      <c r="D26" s="197" t="s">
        <v>956</v>
      </c>
      <c r="E26" s="177"/>
      <c r="F26" s="177"/>
      <c r="G26" s="177"/>
      <c r="H26" s="9" t="s">
        <v>109</v>
      </c>
      <c r="I26" s="45">
        <f>SUM(G24+G25)</f>
        <v>0</v>
      </c>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s="38" customFormat="1" ht="12.75">
      <c r="A27" s="9"/>
      <c r="B27" s="9" t="s">
        <v>102</v>
      </c>
      <c r="C27" s="197" t="s">
        <v>1451</v>
      </c>
      <c r="D27" s="197"/>
      <c r="E27" s="197"/>
      <c r="F27" s="197"/>
      <c r="G27" s="197"/>
      <c r="H27" s="9" t="s">
        <v>143</v>
      </c>
      <c r="I27" s="46">
        <f>I22+I26</f>
        <v>0</v>
      </c>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s="38" customFormat="1" ht="12.75">
      <c r="A28" s="29" t="s">
        <v>138</v>
      </c>
      <c r="B28" s="203" t="s">
        <v>137</v>
      </c>
      <c r="C28" s="177"/>
      <c r="D28" s="177"/>
      <c r="E28" s="177"/>
      <c r="F28" s="177"/>
      <c r="G28" s="177"/>
      <c r="H28" s="36" t="s">
        <v>139</v>
      </c>
      <c r="I28" s="45"/>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s="38" customFormat="1" ht="12.75">
      <c r="A29" s="29" t="s">
        <v>141</v>
      </c>
      <c r="B29" s="203" t="s">
        <v>140</v>
      </c>
      <c r="C29" s="177"/>
      <c r="D29" s="177"/>
      <c r="E29" s="177"/>
      <c r="F29" s="177"/>
      <c r="G29" s="177"/>
      <c r="H29" s="36" t="s">
        <v>142</v>
      </c>
      <c r="I29" s="46">
        <f>I13+I27+I28</f>
        <v>0</v>
      </c>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s="38" customFormat="1" ht="12.75">
      <c r="A30" s="197"/>
      <c r="B30" s="197"/>
      <c r="C30" s="197"/>
      <c r="D30" s="197"/>
      <c r="E30" s="197"/>
      <c r="F30" s="197"/>
      <c r="G30" s="197"/>
      <c r="H30" s="197"/>
      <c r="I30" s="197"/>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s="38" customFormat="1" ht="12.75">
      <c r="A31" s="164" t="s">
        <v>144</v>
      </c>
      <c r="B31" s="164"/>
      <c r="C31" s="164"/>
      <c r="D31" s="164"/>
      <c r="E31" s="164"/>
      <c r="F31" s="164"/>
      <c r="G31" s="164"/>
      <c r="H31" s="164"/>
      <c r="I31" s="164"/>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s="38" customFormat="1" ht="12.75">
      <c r="A32" s="29" t="s">
        <v>78</v>
      </c>
      <c r="B32" s="203" t="s">
        <v>145</v>
      </c>
      <c r="C32" s="177"/>
      <c r="D32" s="177"/>
      <c r="E32" s="177"/>
      <c r="F32" s="177"/>
      <c r="G32" s="177"/>
      <c r="H32" s="177"/>
      <c r="I32" s="177"/>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s="38" customFormat="1" ht="12.75">
      <c r="A33" s="9"/>
      <c r="B33" s="9" t="s">
        <v>88</v>
      </c>
      <c r="C33" s="197" t="s">
        <v>146</v>
      </c>
      <c r="D33" s="197"/>
      <c r="E33" s="197"/>
      <c r="F33" s="9" t="s">
        <v>152</v>
      </c>
      <c r="G33" s="45"/>
      <c r="H33" s="9"/>
      <c r="I33" s="9"/>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s="38" customFormat="1" ht="12.75">
      <c r="A34" s="9"/>
      <c r="B34" s="9" t="s">
        <v>93</v>
      </c>
      <c r="C34" s="197" t="s">
        <v>147</v>
      </c>
      <c r="D34" s="197"/>
      <c r="E34" s="197"/>
      <c r="F34" s="9" t="s">
        <v>153</v>
      </c>
      <c r="G34" s="45"/>
      <c r="H34" s="9"/>
      <c r="I34" s="9"/>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s="38" customFormat="1" ht="12.75">
      <c r="A35" s="9"/>
      <c r="B35" s="9" t="s">
        <v>102</v>
      </c>
      <c r="C35" s="197" t="s">
        <v>148</v>
      </c>
      <c r="D35" s="197"/>
      <c r="E35" s="197"/>
      <c r="F35" s="9" t="s">
        <v>112</v>
      </c>
      <c r="G35" s="46">
        <f>G33-G34</f>
        <v>0</v>
      </c>
      <c r="H35" s="9"/>
      <c r="I35" s="9"/>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s="38" customFormat="1" ht="12.75">
      <c r="A36" s="9"/>
      <c r="B36" s="9" t="s">
        <v>161</v>
      </c>
      <c r="C36" s="197" t="s">
        <v>149</v>
      </c>
      <c r="D36" s="197"/>
      <c r="E36" s="197"/>
      <c r="F36" s="9" t="s">
        <v>154</v>
      </c>
      <c r="G36" s="45"/>
      <c r="H36" s="9"/>
      <c r="I36" s="9"/>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s="38" customFormat="1" ht="12.75">
      <c r="A37" s="9"/>
      <c r="B37" s="9" t="s">
        <v>151</v>
      </c>
      <c r="C37" s="197" t="s">
        <v>150</v>
      </c>
      <c r="D37" s="197"/>
      <c r="E37" s="197"/>
      <c r="F37" s="197"/>
      <c r="G37" s="197"/>
      <c r="H37" s="9" t="s">
        <v>155</v>
      </c>
      <c r="I37" s="46">
        <f>G35+G36</f>
        <v>0</v>
      </c>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s="38" customFormat="1" ht="12.75">
      <c r="A38" s="197"/>
      <c r="B38" s="197"/>
      <c r="C38" s="197"/>
      <c r="D38" s="197"/>
      <c r="E38" s="197"/>
      <c r="F38" s="197"/>
      <c r="G38" s="197"/>
      <c r="H38" s="197"/>
      <c r="I38" s="197"/>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255" s="38" customFormat="1" ht="12.75">
      <c r="A39" s="29" t="s">
        <v>79</v>
      </c>
      <c r="B39" s="203" t="s">
        <v>156</v>
      </c>
      <c r="C39" s="177"/>
      <c r="D39" s="177"/>
      <c r="E39" s="177"/>
      <c r="F39" s="177"/>
      <c r="G39" s="177"/>
      <c r="H39" s="177"/>
      <c r="I39" s="177"/>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s="38" customFormat="1" ht="12.75">
      <c r="A40" s="9"/>
      <c r="B40" s="9" t="s">
        <v>88</v>
      </c>
      <c r="C40" s="197" t="s">
        <v>157</v>
      </c>
      <c r="D40" s="177"/>
      <c r="E40" s="177"/>
      <c r="F40" s="177"/>
      <c r="G40" s="177"/>
      <c r="H40" s="177"/>
      <c r="I40" s="177"/>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s="38" customFormat="1" ht="12.75">
      <c r="A41" s="9"/>
      <c r="B41" s="9"/>
      <c r="C41" s="9" t="s">
        <v>89</v>
      </c>
      <c r="D41" s="197" t="s">
        <v>158</v>
      </c>
      <c r="E41" s="197"/>
      <c r="F41" s="9" t="s">
        <v>103</v>
      </c>
      <c r="G41" s="45"/>
      <c r="H41" s="9"/>
      <c r="I41" s="9"/>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s="38" customFormat="1" ht="12.75">
      <c r="A42" s="9"/>
      <c r="B42" s="9"/>
      <c r="C42" s="9" t="s">
        <v>90</v>
      </c>
      <c r="D42" s="197" t="s">
        <v>159</v>
      </c>
      <c r="E42" s="197"/>
      <c r="F42" s="9" t="s">
        <v>105</v>
      </c>
      <c r="G42" s="45"/>
      <c r="H42" s="9"/>
      <c r="I42" s="9"/>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255" s="38" customFormat="1" ht="12.75">
      <c r="A43" s="9"/>
      <c r="B43" s="9"/>
      <c r="C43" s="9" t="s">
        <v>91</v>
      </c>
      <c r="D43" s="197" t="s">
        <v>160</v>
      </c>
      <c r="E43" s="197"/>
      <c r="F43" s="177"/>
      <c r="G43" s="177"/>
      <c r="H43" s="9" t="s">
        <v>106</v>
      </c>
      <c r="I43" s="46">
        <f>SUM(G41:G42)</f>
        <v>0</v>
      </c>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s="38" customFormat="1" ht="12.75">
      <c r="A44" s="9"/>
      <c r="B44" s="9" t="s">
        <v>93</v>
      </c>
      <c r="C44" s="197" t="s">
        <v>162</v>
      </c>
      <c r="D44" s="177"/>
      <c r="E44" s="177"/>
      <c r="F44" s="177"/>
      <c r="G44" s="177"/>
      <c r="H44" s="177"/>
      <c r="I44" s="177"/>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1:255" s="38" customFormat="1" ht="12.75">
      <c r="A45" s="9"/>
      <c r="B45" s="9"/>
      <c r="C45" s="9" t="s">
        <v>89</v>
      </c>
      <c r="D45" s="197" t="s">
        <v>163</v>
      </c>
      <c r="E45" s="197"/>
      <c r="F45" s="9" t="s">
        <v>107</v>
      </c>
      <c r="G45" s="45"/>
      <c r="H45" s="9"/>
      <c r="I45" s="9"/>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55" s="38" customFormat="1" ht="12.75">
      <c r="A46" s="9"/>
      <c r="B46" s="9"/>
      <c r="C46" s="9" t="s">
        <v>90</v>
      </c>
      <c r="D46" s="197" t="s">
        <v>164</v>
      </c>
      <c r="E46" s="197"/>
      <c r="F46" s="9" t="s">
        <v>108</v>
      </c>
      <c r="G46" s="45"/>
      <c r="H46" s="9"/>
      <c r="I46" s="9"/>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1:255" s="38" customFormat="1" ht="12.75">
      <c r="A47" s="9"/>
      <c r="B47" s="9"/>
      <c r="C47" s="9" t="s">
        <v>91</v>
      </c>
      <c r="D47" s="197" t="s">
        <v>165</v>
      </c>
      <c r="E47" s="197"/>
      <c r="F47" s="9" t="s">
        <v>109</v>
      </c>
      <c r="G47" s="45"/>
      <c r="H47" s="9"/>
      <c r="I47" s="9"/>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s="38" customFormat="1" ht="12.75">
      <c r="A48" s="9"/>
      <c r="B48" s="9"/>
      <c r="C48" s="9" t="s">
        <v>92</v>
      </c>
      <c r="D48" s="197" t="s">
        <v>166</v>
      </c>
      <c r="E48" s="197"/>
      <c r="F48" s="197"/>
      <c r="G48" s="197"/>
      <c r="H48" s="9" t="s">
        <v>110</v>
      </c>
      <c r="I48" s="46">
        <f>SUM(G45:G47)</f>
        <v>0</v>
      </c>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s="38" customFormat="1" ht="12.75">
      <c r="A49" s="9"/>
      <c r="B49" s="9" t="s">
        <v>102</v>
      </c>
      <c r="C49" s="197" t="s">
        <v>167</v>
      </c>
      <c r="D49" s="197"/>
      <c r="E49" s="197"/>
      <c r="F49" s="197"/>
      <c r="G49" s="197"/>
      <c r="H49" s="9" t="s">
        <v>143</v>
      </c>
      <c r="I49" s="46">
        <f>I43+I48</f>
        <v>0</v>
      </c>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255" s="38" customFormat="1" ht="12.75">
      <c r="A50" s="197"/>
      <c r="B50" s="177"/>
      <c r="C50" s="177"/>
      <c r="D50" s="177"/>
      <c r="E50" s="177"/>
      <c r="F50" s="177"/>
      <c r="G50" s="177"/>
      <c r="H50" s="177"/>
      <c r="I50" s="177"/>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1:255" s="38" customFormat="1" ht="12.75">
      <c r="A51" s="29" t="s">
        <v>138</v>
      </c>
      <c r="B51" s="203" t="s">
        <v>168</v>
      </c>
      <c r="C51" s="177"/>
      <c r="D51" s="177"/>
      <c r="E51" s="177"/>
      <c r="F51" s="177"/>
      <c r="G51" s="177"/>
      <c r="H51" s="177"/>
      <c r="I51" s="177"/>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255" s="38" customFormat="1" ht="12.75">
      <c r="A52" s="9"/>
      <c r="B52" s="9" t="s">
        <v>88</v>
      </c>
      <c r="C52" s="197" t="s">
        <v>169</v>
      </c>
      <c r="D52" s="197"/>
      <c r="E52" s="197"/>
      <c r="F52" s="197"/>
      <c r="G52" s="197"/>
      <c r="H52" s="197"/>
      <c r="I52" s="177"/>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1:255" s="38" customFormat="1" ht="12.75">
      <c r="A53" s="9"/>
      <c r="B53" s="9"/>
      <c r="C53" s="9" t="s">
        <v>89</v>
      </c>
      <c r="D53" s="197" t="s">
        <v>170</v>
      </c>
      <c r="E53" s="197"/>
      <c r="F53" s="197"/>
      <c r="G53" s="197"/>
      <c r="H53" s="177"/>
      <c r="I53" s="177"/>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255" s="38" customFormat="1" ht="12.75">
      <c r="A54" s="9"/>
      <c r="B54" s="9"/>
      <c r="C54" s="9"/>
      <c r="D54" s="8" t="s">
        <v>117</v>
      </c>
      <c r="E54" s="8" t="s">
        <v>171</v>
      </c>
      <c r="F54" s="9" t="s">
        <v>130</v>
      </c>
      <c r="G54" s="45"/>
      <c r="H54" s="177"/>
      <c r="I54" s="177"/>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row>
    <row r="55" spans="1:255" s="38" customFormat="1" ht="12.75">
      <c r="A55" s="9"/>
      <c r="B55" s="9"/>
      <c r="C55" s="9"/>
      <c r="D55" s="8" t="s">
        <v>127</v>
      </c>
      <c r="E55" s="8" t="s">
        <v>172</v>
      </c>
      <c r="F55" s="9" t="s">
        <v>131</v>
      </c>
      <c r="G55" s="45"/>
      <c r="H55" s="177"/>
      <c r="I55" s="177"/>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row>
    <row r="56" spans="1:255" s="38" customFormat="1" ht="12.75">
      <c r="A56" s="9"/>
      <c r="B56" s="9"/>
      <c r="C56" s="9"/>
      <c r="D56" s="8" t="s">
        <v>126</v>
      </c>
      <c r="E56" s="8" t="s">
        <v>173</v>
      </c>
      <c r="F56" s="9" t="s">
        <v>132</v>
      </c>
      <c r="G56" s="45"/>
      <c r="H56" s="177"/>
      <c r="I56" s="177"/>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row>
    <row r="57" spans="1:255" s="38" customFormat="1" ht="12.75">
      <c r="A57" s="9"/>
      <c r="B57" s="9"/>
      <c r="C57" s="9"/>
      <c r="D57" s="8" t="s">
        <v>178</v>
      </c>
      <c r="E57" s="8" t="s">
        <v>174</v>
      </c>
      <c r="F57" s="9" t="s">
        <v>177</v>
      </c>
      <c r="G57" s="45"/>
      <c r="H57" s="177"/>
      <c r="I57" s="17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row>
    <row r="58" spans="1:255" s="38" customFormat="1" ht="12.75">
      <c r="A58" s="9"/>
      <c r="B58" s="9"/>
      <c r="C58" s="9"/>
      <c r="D58" s="9" t="s">
        <v>179</v>
      </c>
      <c r="E58" s="197" t="s">
        <v>175</v>
      </c>
      <c r="F58" s="197"/>
      <c r="G58" s="197"/>
      <c r="H58" s="9" t="s">
        <v>176</v>
      </c>
      <c r="I58" s="46">
        <f>SUM(G54:G57)</f>
        <v>0</v>
      </c>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row>
    <row r="59" spans="1:255" s="38" customFormat="1" ht="12.75">
      <c r="A59" s="9"/>
      <c r="B59" s="9"/>
      <c r="C59" s="9" t="s">
        <v>90</v>
      </c>
      <c r="D59" s="197" t="s">
        <v>180</v>
      </c>
      <c r="E59" s="197"/>
      <c r="F59" s="197"/>
      <c r="G59" s="197"/>
      <c r="H59" s="9" t="s">
        <v>105</v>
      </c>
      <c r="I59" s="45"/>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row>
    <row r="60" spans="1:255" s="38" customFormat="1" ht="12.75">
      <c r="A60" s="9"/>
      <c r="B60" s="9"/>
      <c r="C60" s="9" t="s">
        <v>91</v>
      </c>
      <c r="D60" s="197" t="s">
        <v>181</v>
      </c>
      <c r="E60" s="197"/>
      <c r="F60" s="197"/>
      <c r="G60" s="197"/>
      <c r="H60" s="9"/>
      <c r="I60" s="9"/>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row>
    <row r="61" spans="1:255" s="38" customFormat="1" ht="12.75">
      <c r="A61" s="9"/>
      <c r="B61" s="9"/>
      <c r="C61" s="9"/>
      <c r="D61" s="9" t="s">
        <v>117</v>
      </c>
      <c r="E61" s="9" t="s">
        <v>182</v>
      </c>
      <c r="F61" s="9" t="s">
        <v>118</v>
      </c>
      <c r="G61" s="45"/>
      <c r="H61" s="9"/>
      <c r="I61" s="9"/>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row>
    <row r="62" spans="1:255" s="38" customFormat="1" ht="12.75">
      <c r="A62" s="9"/>
      <c r="B62" s="9"/>
      <c r="C62" s="9"/>
      <c r="D62" s="9" t="s">
        <v>127</v>
      </c>
      <c r="E62" s="9" t="s">
        <v>183</v>
      </c>
      <c r="F62" s="9" t="s">
        <v>123</v>
      </c>
      <c r="G62" s="45"/>
      <c r="H62" s="9"/>
      <c r="I62" s="9"/>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row>
    <row r="63" spans="1:255" s="38" customFormat="1" ht="12.75">
      <c r="A63" s="9"/>
      <c r="B63" s="9"/>
      <c r="C63" s="9"/>
      <c r="D63" s="9" t="s">
        <v>126</v>
      </c>
      <c r="E63" s="197" t="s">
        <v>184</v>
      </c>
      <c r="F63" s="197"/>
      <c r="G63" s="197"/>
      <c r="H63" s="9" t="s">
        <v>124</v>
      </c>
      <c r="I63" s="46">
        <f>SUM(G61:G62)</f>
        <v>0</v>
      </c>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row>
    <row r="64" spans="1:255" s="38" customFormat="1" ht="12.75">
      <c r="A64" s="9"/>
      <c r="B64" s="9"/>
      <c r="C64" s="9" t="s">
        <v>92</v>
      </c>
      <c r="D64" s="197" t="s">
        <v>185</v>
      </c>
      <c r="E64" s="197"/>
      <c r="F64" s="197"/>
      <c r="G64" s="197"/>
      <c r="H64" s="9" t="s">
        <v>104</v>
      </c>
      <c r="I64" s="45"/>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row>
    <row r="65" spans="1:255" s="38" customFormat="1" ht="12.75">
      <c r="A65" s="9"/>
      <c r="B65" s="9"/>
      <c r="C65" s="9" t="s">
        <v>97</v>
      </c>
      <c r="D65" s="197" t="s">
        <v>1452</v>
      </c>
      <c r="E65" s="197"/>
      <c r="F65" s="197"/>
      <c r="G65" s="197"/>
      <c r="H65" s="9" t="s">
        <v>186</v>
      </c>
      <c r="I65" s="46">
        <f>I58+I59+I63+I64</f>
        <v>0</v>
      </c>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row>
    <row r="66" spans="1:255" s="38" customFormat="1" ht="12.75">
      <c r="A66" s="9"/>
      <c r="B66" s="9" t="s">
        <v>93</v>
      </c>
      <c r="C66" s="197" t="s">
        <v>187</v>
      </c>
      <c r="D66" s="197"/>
      <c r="E66" s="197"/>
      <c r="F66" s="197"/>
      <c r="G66" s="197"/>
      <c r="H66" s="9"/>
      <c r="I66" s="9"/>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row>
    <row r="67" spans="1:255" s="38" customFormat="1" ht="24" customHeight="1">
      <c r="A67" s="9"/>
      <c r="B67" s="9"/>
      <c r="C67" s="9" t="s">
        <v>89</v>
      </c>
      <c r="D67" s="169" t="s">
        <v>1454</v>
      </c>
      <c r="E67" s="169"/>
      <c r="F67" s="9" t="s">
        <v>107</v>
      </c>
      <c r="G67" s="45"/>
      <c r="H67" s="9"/>
      <c r="I67" s="9"/>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row>
    <row r="68" spans="1:255" s="38" customFormat="1" ht="22.5" customHeight="1">
      <c r="A68" s="9"/>
      <c r="B68" s="9"/>
      <c r="C68" s="9" t="s">
        <v>90</v>
      </c>
      <c r="D68" s="197" t="s">
        <v>1120</v>
      </c>
      <c r="E68" s="197"/>
      <c r="F68" s="9" t="s">
        <v>108</v>
      </c>
      <c r="G68" s="45"/>
      <c r="H68" s="9"/>
      <c r="I68" s="9"/>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row>
    <row r="69" spans="1:255" s="38" customFormat="1" ht="12.75">
      <c r="A69" s="9"/>
      <c r="B69" s="9"/>
      <c r="C69" s="9" t="s">
        <v>91</v>
      </c>
      <c r="D69" s="197" t="s">
        <v>958</v>
      </c>
      <c r="E69" s="197"/>
      <c r="F69" s="9" t="s">
        <v>957</v>
      </c>
      <c r="G69" s="45"/>
      <c r="H69" s="9"/>
      <c r="I69" s="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row>
    <row r="70" spans="1:255" s="38" customFormat="1" ht="12.75">
      <c r="A70" s="9"/>
      <c r="B70" s="9"/>
      <c r="C70" s="9" t="s">
        <v>92</v>
      </c>
      <c r="D70" s="197" t="s">
        <v>166</v>
      </c>
      <c r="E70" s="197"/>
      <c r="F70" s="197"/>
      <c r="G70" s="197"/>
      <c r="H70" s="9" t="s">
        <v>110</v>
      </c>
      <c r="I70" s="46">
        <f>SUM(G67:G69)</f>
        <v>0</v>
      </c>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spans="1:255" s="38" customFormat="1" ht="12.75">
      <c r="A71" s="9"/>
      <c r="B71" s="8" t="s">
        <v>102</v>
      </c>
      <c r="C71" s="197" t="s">
        <v>1336</v>
      </c>
      <c r="D71" s="197"/>
      <c r="E71" s="197"/>
      <c r="F71" s="197"/>
      <c r="G71" s="197"/>
      <c r="H71" s="9" t="s">
        <v>189</v>
      </c>
      <c r="I71" s="46">
        <f>I65+I70</f>
        <v>0</v>
      </c>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row>
    <row r="72" spans="1:255" s="38" customFormat="1" ht="14.25" customHeight="1">
      <c r="A72" s="9"/>
      <c r="B72" s="8" t="s">
        <v>161</v>
      </c>
      <c r="C72" s="197" t="s">
        <v>190</v>
      </c>
      <c r="D72" s="198"/>
      <c r="E72" s="198"/>
      <c r="F72" s="198"/>
      <c r="G72" s="198"/>
      <c r="H72" s="198"/>
      <c r="I72" s="198"/>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row>
    <row r="73" spans="1:255" s="38" customFormat="1" ht="12.75">
      <c r="A73" s="9"/>
      <c r="B73" s="9"/>
      <c r="C73" s="9" t="s">
        <v>89</v>
      </c>
      <c r="D73" s="197" t="s">
        <v>191</v>
      </c>
      <c r="E73" s="197"/>
      <c r="F73" s="9"/>
      <c r="G73" s="9"/>
      <c r="H73" s="197"/>
      <c r="I73" s="177"/>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row>
    <row r="74" spans="1:255" s="38" customFormat="1" ht="12.75">
      <c r="A74" s="9"/>
      <c r="B74" s="9"/>
      <c r="C74" s="9"/>
      <c r="D74" s="9" t="s">
        <v>117</v>
      </c>
      <c r="E74" s="9" t="s">
        <v>192</v>
      </c>
      <c r="F74" s="9" t="s">
        <v>130</v>
      </c>
      <c r="G74" s="45"/>
      <c r="H74" s="177"/>
      <c r="I74" s="177"/>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row>
    <row r="75" spans="1:255" s="38" customFormat="1" ht="12.75">
      <c r="A75" s="9"/>
      <c r="B75" s="9"/>
      <c r="C75" s="9"/>
      <c r="D75" s="9" t="s">
        <v>127</v>
      </c>
      <c r="E75" s="9" t="s">
        <v>193</v>
      </c>
      <c r="F75" s="9" t="s">
        <v>131</v>
      </c>
      <c r="G75" s="45"/>
      <c r="H75" s="177"/>
      <c r="I75" s="177"/>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row>
    <row r="76" spans="1:255" s="38" customFormat="1" ht="12.75">
      <c r="A76" s="9"/>
      <c r="B76" s="9"/>
      <c r="C76" s="9"/>
      <c r="D76" s="9" t="s">
        <v>126</v>
      </c>
      <c r="E76" s="9" t="s">
        <v>194</v>
      </c>
      <c r="F76" s="9" t="s">
        <v>132</v>
      </c>
      <c r="G76" s="45"/>
      <c r="H76" s="177"/>
      <c r="I76" s="177"/>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row>
    <row r="77" spans="1:255" s="38" customFormat="1" ht="12.75">
      <c r="A77" s="9"/>
      <c r="B77" s="9"/>
      <c r="C77" s="9"/>
      <c r="D77" s="9" t="s">
        <v>178</v>
      </c>
      <c r="E77" s="9" t="s">
        <v>195</v>
      </c>
      <c r="F77" s="9" t="s">
        <v>177</v>
      </c>
      <c r="G77" s="45"/>
      <c r="H77" s="177"/>
      <c r="I77" s="1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row>
    <row r="78" spans="1:255" s="38" customFormat="1" ht="12.75">
      <c r="A78" s="9"/>
      <c r="B78" s="9"/>
      <c r="C78" s="9"/>
      <c r="D78" s="9" t="s">
        <v>179</v>
      </c>
      <c r="E78" s="197" t="s">
        <v>175</v>
      </c>
      <c r="F78" s="197"/>
      <c r="G78" s="197"/>
      <c r="H78" s="9" t="s">
        <v>176</v>
      </c>
      <c r="I78" s="46">
        <f>SUM(G74:G77)</f>
        <v>0</v>
      </c>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row>
    <row r="79" spans="1:255" s="38" customFormat="1" ht="12.75">
      <c r="A79" s="9"/>
      <c r="B79" s="9"/>
      <c r="C79" s="9" t="s">
        <v>90</v>
      </c>
      <c r="D79" s="197" t="s">
        <v>196</v>
      </c>
      <c r="E79" s="197"/>
      <c r="F79" s="197"/>
      <c r="G79" s="197"/>
      <c r="H79" s="197"/>
      <c r="I79" s="197"/>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row>
    <row r="80" spans="1:255" s="38" customFormat="1" ht="12.75">
      <c r="A80" s="9"/>
      <c r="B80" s="9"/>
      <c r="C80" s="9"/>
      <c r="D80" s="8" t="s">
        <v>117</v>
      </c>
      <c r="E80" s="9" t="s">
        <v>197</v>
      </c>
      <c r="F80" s="9" t="s">
        <v>133</v>
      </c>
      <c r="G80" s="45"/>
      <c r="H80" s="197"/>
      <c r="I80" s="197"/>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row>
    <row r="81" spans="1:255" s="38" customFormat="1" ht="12.75">
      <c r="A81" s="9"/>
      <c r="B81" s="9"/>
      <c r="C81" s="9"/>
      <c r="D81" s="8" t="s">
        <v>127</v>
      </c>
      <c r="E81" s="9" t="s">
        <v>198</v>
      </c>
      <c r="F81" s="9" t="s">
        <v>134</v>
      </c>
      <c r="G81" s="45"/>
      <c r="H81" s="197"/>
      <c r="I81" s="197"/>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row>
    <row r="82" spans="1:255" s="38" customFormat="1" ht="21">
      <c r="A82" s="9"/>
      <c r="B82" s="9"/>
      <c r="C82" s="9"/>
      <c r="D82" s="8" t="s">
        <v>126</v>
      </c>
      <c r="E82" s="8" t="s">
        <v>199</v>
      </c>
      <c r="F82" s="9" t="s">
        <v>135</v>
      </c>
      <c r="G82" s="45"/>
      <c r="H82" s="197"/>
      <c r="I82" s="197"/>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row>
    <row r="83" spans="1:255" s="38" customFormat="1" ht="12.75">
      <c r="A83" s="9"/>
      <c r="B83" s="9"/>
      <c r="C83" s="9"/>
      <c r="D83" s="8" t="s">
        <v>178</v>
      </c>
      <c r="E83" s="9" t="s">
        <v>200</v>
      </c>
      <c r="F83" s="9" t="s">
        <v>201</v>
      </c>
      <c r="G83" s="45"/>
      <c r="H83" s="197"/>
      <c r="I83" s="197"/>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row>
    <row r="84" spans="1:255" s="38" customFormat="1" ht="12.75">
      <c r="A84" s="9"/>
      <c r="B84" s="9"/>
      <c r="C84" s="9"/>
      <c r="D84" s="8" t="s">
        <v>179</v>
      </c>
      <c r="E84" s="197" t="s">
        <v>443</v>
      </c>
      <c r="F84" s="197"/>
      <c r="G84" s="197"/>
      <c r="H84" s="9" t="s">
        <v>202</v>
      </c>
      <c r="I84" s="46">
        <f>SUM(G80:G83)</f>
        <v>0</v>
      </c>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row>
    <row r="85" spans="1:255" s="38" customFormat="1" ht="12.75">
      <c r="A85" s="9"/>
      <c r="B85" s="9"/>
      <c r="C85" s="9" t="s">
        <v>91</v>
      </c>
      <c r="D85" s="197" t="s">
        <v>959</v>
      </c>
      <c r="E85" s="197"/>
      <c r="F85" s="197"/>
      <c r="G85" s="197"/>
      <c r="H85" s="9" t="s">
        <v>203</v>
      </c>
      <c r="I85" s="46">
        <f>I78+I84</f>
        <v>0</v>
      </c>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row>
    <row r="86" spans="1:255" s="38" customFormat="1" ht="21">
      <c r="A86" s="9"/>
      <c r="B86" s="8" t="s">
        <v>151</v>
      </c>
      <c r="C86" s="197" t="s">
        <v>205</v>
      </c>
      <c r="D86" s="197"/>
      <c r="E86" s="197"/>
      <c r="F86" s="197"/>
      <c r="G86" s="197"/>
      <c r="H86" s="9" t="s">
        <v>204</v>
      </c>
      <c r="I86" s="46">
        <f>I71-I85</f>
        <v>0</v>
      </c>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row>
    <row r="87" spans="1:255" s="38" customFormat="1" ht="12.75">
      <c r="A87" s="197"/>
      <c r="B87" s="177"/>
      <c r="C87" s="177"/>
      <c r="D87" s="177"/>
      <c r="E87" s="177"/>
      <c r="F87" s="177"/>
      <c r="G87" s="177"/>
      <c r="H87" s="177"/>
      <c r="I87" s="17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row>
    <row r="88" spans="1:255" s="38" customFormat="1" ht="12.75">
      <c r="A88" s="29" t="s">
        <v>141</v>
      </c>
      <c r="B88" s="9" t="s">
        <v>88</v>
      </c>
      <c r="C88" s="169" t="s">
        <v>206</v>
      </c>
      <c r="D88" s="169"/>
      <c r="E88" s="169"/>
      <c r="F88" s="9" t="s">
        <v>210</v>
      </c>
      <c r="G88" s="45"/>
      <c r="H88" s="197"/>
      <c r="I88" s="177"/>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row>
    <row r="89" spans="1:255" s="38" customFormat="1" ht="12.75">
      <c r="A89" s="29"/>
      <c r="B89" s="9" t="s">
        <v>93</v>
      </c>
      <c r="C89" s="169" t="s">
        <v>960</v>
      </c>
      <c r="D89" s="169"/>
      <c r="E89" s="169"/>
      <c r="F89" s="9" t="s">
        <v>209</v>
      </c>
      <c r="G89" s="45"/>
      <c r="H89" s="177"/>
      <c r="I89" s="177"/>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row>
    <row r="90" spans="1:255" s="38" customFormat="1" ht="12.75">
      <c r="A90" s="9"/>
      <c r="B90" s="8" t="s">
        <v>102</v>
      </c>
      <c r="C90" s="197" t="s">
        <v>1121</v>
      </c>
      <c r="D90" s="197"/>
      <c r="E90" s="197"/>
      <c r="F90" s="9" t="s">
        <v>208</v>
      </c>
      <c r="G90" s="45"/>
      <c r="H90" s="177"/>
      <c r="I90" s="177"/>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row>
    <row r="91" spans="1:255" s="38" customFormat="1" ht="14.25" customHeight="1">
      <c r="A91" s="9"/>
      <c r="B91" s="8" t="s">
        <v>161</v>
      </c>
      <c r="C91" s="197" t="s">
        <v>961</v>
      </c>
      <c r="D91" s="197"/>
      <c r="E91" s="197"/>
      <c r="F91" s="197"/>
      <c r="G91" s="197"/>
      <c r="H91" s="9" t="s">
        <v>859</v>
      </c>
      <c r="I91" s="46">
        <f>SUM(G88:G90)</f>
        <v>0</v>
      </c>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row>
    <row r="92" spans="1:255" s="38" customFormat="1" ht="12.75">
      <c r="A92" s="197"/>
      <c r="B92" s="177"/>
      <c r="C92" s="177"/>
      <c r="D92" s="177"/>
      <c r="E92" s="177"/>
      <c r="F92" s="177"/>
      <c r="G92" s="177"/>
      <c r="H92" s="177"/>
      <c r="I92" s="177"/>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row>
    <row r="93" spans="1:255" s="38" customFormat="1" ht="12.75">
      <c r="A93" s="35" t="s">
        <v>207</v>
      </c>
      <c r="B93" s="203" t="s">
        <v>1456</v>
      </c>
      <c r="C93" s="177"/>
      <c r="D93" s="177"/>
      <c r="E93" s="177"/>
      <c r="F93" s="177"/>
      <c r="G93" s="177"/>
      <c r="H93" s="136" t="s">
        <v>211</v>
      </c>
      <c r="I93" s="46">
        <f>I37+I49+I86+I91</f>
        <v>0</v>
      </c>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row>
    <row r="94" spans="1:255" s="38" customFormat="1" ht="12.75">
      <c r="A94" s="203"/>
      <c r="B94" s="177"/>
      <c r="C94" s="177"/>
      <c r="D94" s="177"/>
      <c r="E94" s="177"/>
      <c r="F94" s="177"/>
      <c r="G94" s="177"/>
      <c r="H94" s="177"/>
      <c r="I94" s="177"/>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row>
    <row r="95" spans="1:255" s="38" customFormat="1" ht="12.75">
      <c r="A95" s="183" t="s">
        <v>1455</v>
      </c>
      <c r="B95" s="165"/>
      <c r="C95" s="165"/>
      <c r="D95" s="165"/>
      <c r="E95" s="165"/>
      <c r="F95" s="165"/>
      <c r="G95" s="165"/>
      <c r="H95" s="165"/>
      <c r="I95" s="16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row>
    <row r="96" spans="1:255" s="38" customFormat="1" ht="33" customHeight="1">
      <c r="A96" s="74" t="s">
        <v>261</v>
      </c>
      <c r="B96" s="179" t="s">
        <v>1402</v>
      </c>
      <c r="C96" s="179"/>
      <c r="D96" s="179"/>
      <c r="E96" s="179"/>
      <c r="F96" s="179"/>
      <c r="G96" s="179"/>
      <c r="H96" s="179"/>
      <c r="I96" s="179"/>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row>
    <row r="97" spans="1:255" s="38" customFormat="1" ht="12" customHeight="1">
      <c r="A97" s="9"/>
      <c r="B97" s="8" t="s">
        <v>88</v>
      </c>
      <c r="C97" s="197" t="s">
        <v>963</v>
      </c>
      <c r="D97" s="197"/>
      <c r="E97" s="197"/>
      <c r="F97" s="197"/>
      <c r="G97" s="197"/>
      <c r="H97" s="9" t="s">
        <v>483</v>
      </c>
      <c r="I97" s="45"/>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row>
    <row r="98" spans="1:255" s="38" customFormat="1" ht="12.75">
      <c r="A98" s="9"/>
      <c r="B98" s="9" t="s">
        <v>93</v>
      </c>
      <c r="C98" s="197" t="s">
        <v>964</v>
      </c>
      <c r="D98" s="197"/>
      <c r="E98" s="197"/>
      <c r="F98" s="197"/>
      <c r="G98" s="197"/>
      <c r="H98" s="8" t="s">
        <v>484</v>
      </c>
      <c r="I98" s="45"/>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row>
    <row r="99" spans="1:255" s="38" customFormat="1" ht="12.75">
      <c r="A99" s="9"/>
      <c r="B99" s="9" t="s">
        <v>102</v>
      </c>
      <c r="C99" s="197" t="s">
        <v>965</v>
      </c>
      <c r="D99" s="197"/>
      <c r="E99" s="197"/>
      <c r="F99" s="197"/>
      <c r="G99" s="197"/>
      <c r="H99" s="9" t="s">
        <v>485</v>
      </c>
      <c r="I99" s="45"/>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row>
    <row r="100" spans="1:255" s="38" customFormat="1" ht="12.75">
      <c r="A100" s="9"/>
      <c r="B100" s="9" t="s">
        <v>161</v>
      </c>
      <c r="C100" s="197" t="s">
        <v>966</v>
      </c>
      <c r="D100" s="197"/>
      <c r="E100" s="197"/>
      <c r="F100" s="197"/>
      <c r="G100" s="197"/>
      <c r="H100" s="9" t="s">
        <v>486</v>
      </c>
      <c r="I100" s="45"/>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sheetData>
  <sheetProtection sheet="1" objects="1" scenarios="1"/>
  <mergeCells count="87">
    <mergeCell ref="D9:E9"/>
    <mergeCell ref="D10:E10"/>
    <mergeCell ref="D11:E11"/>
    <mergeCell ref="H52:I57"/>
    <mergeCell ref="A50:I50"/>
    <mergeCell ref="D53:G53"/>
    <mergeCell ref="D48:G48"/>
    <mergeCell ref="C49:G49"/>
    <mergeCell ref="C52:G52"/>
    <mergeCell ref="A3:I3"/>
    <mergeCell ref="A4:I4"/>
    <mergeCell ref="A30:I30"/>
    <mergeCell ref="B51:I51"/>
    <mergeCell ref="C33:E33"/>
    <mergeCell ref="D25:E25"/>
    <mergeCell ref="D26:G26"/>
    <mergeCell ref="D12:G12"/>
    <mergeCell ref="A14:I14"/>
    <mergeCell ref="D47:E47"/>
    <mergeCell ref="D85:G85"/>
    <mergeCell ref="H88:I90"/>
    <mergeCell ref="A87:I87"/>
    <mergeCell ref="B39:I39"/>
    <mergeCell ref="E58:G58"/>
    <mergeCell ref="D73:E73"/>
    <mergeCell ref="D70:G70"/>
    <mergeCell ref="C72:I72"/>
    <mergeCell ref="E78:G78"/>
    <mergeCell ref="E84:G84"/>
    <mergeCell ref="D79:I79"/>
    <mergeCell ref="H80:I83"/>
    <mergeCell ref="C100:G100"/>
    <mergeCell ref="A95:I95"/>
    <mergeCell ref="C91:G91"/>
    <mergeCell ref="B93:G93"/>
    <mergeCell ref="C97:G97"/>
    <mergeCell ref="C98:G98"/>
    <mergeCell ref="A94:I94"/>
    <mergeCell ref="C99:G99"/>
    <mergeCell ref="B96:I96"/>
    <mergeCell ref="A92:I92"/>
    <mergeCell ref="C34:E34"/>
    <mergeCell ref="C35:E35"/>
    <mergeCell ref="C36:E36"/>
    <mergeCell ref="C37:G37"/>
    <mergeCell ref="C40:I40"/>
    <mergeCell ref="D41:E41"/>
    <mergeCell ref="D42:E42"/>
    <mergeCell ref="D43:G43"/>
    <mergeCell ref="C90:E90"/>
    <mergeCell ref="C89:E89"/>
    <mergeCell ref="C27:G27"/>
    <mergeCell ref="B28:G28"/>
    <mergeCell ref="B29:G29"/>
    <mergeCell ref="C86:G86"/>
    <mergeCell ref="A31:I31"/>
    <mergeCell ref="B32:I32"/>
    <mergeCell ref="A38:I38"/>
    <mergeCell ref="C44:I44"/>
    <mergeCell ref="A1:I1"/>
    <mergeCell ref="C88:E88"/>
    <mergeCell ref="C13:G13"/>
    <mergeCell ref="C7:G7"/>
    <mergeCell ref="C6:G6"/>
    <mergeCell ref="A2:I2"/>
    <mergeCell ref="D67:E67"/>
    <mergeCell ref="C16:G16"/>
    <mergeCell ref="B5:I5"/>
    <mergeCell ref="D8:E8"/>
    <mergeCell ref="C71:G71"/>
    <mergeCell ref="H73:I77"/>
    <mergeCell ref="B15:I15"/>
    <mergeCell ref="D17:E17"/>
    <mergeCell ref="D18:F18"/>
    <mergeCell ref="D22:G22"/>
    <mergeCell ref="C23:G23"/>
    <mergeCell ref="D24:E24"/>
    <mergeCell ref="D45:E45"/>
    <mergeCell ref="D46:E46"/>
    <mergeCell ref="D69:E69"/>
    <mergeCell ref="D59:G59"/>
    <mergeCell ref="D60:G60"/>
    <mergeCell ref="E63:G63"/>
    <mergeCell ref="D64:G64"/>
    <mergeCell ref="D65:G65"/>
    <mergeCell ref="C66:G66"/>
    <mergeCell ref="D68:E68"/>
  </mergeCells>
  <printOptions/>
  <pageMargins left="0.75" right="0.75" top="1" bottom="1" header="0.5" footer="0.5"/>
  <pageSetup blackAndWhite="1" horizontalDpi="300" verticalDpi="300" orientation="portrait" r:id="rId1"/>
  <ignoredErrors>
    <ignoredError sqref="H28:H29 H93" numberStoredAsText="1"/>
  </ignoredErrors>
</worksheet>
</file>

<file path=xl/worksheets/sheet30.xml><?xml version="1.0" encoding="utf-8"?>
<worksheet xmlns="http://schemas.openxmlformats.org/spreadsheetml/2006/main" xmlns:r="http://schemas.openxmlformats.org/officeDocument/2006/relationships">
  <sheetPr codeName="Sheet31"/>
  <dimension ref="A1:I8"/>
  <sheetViews>
    <sheetView workbookViewId="0" topLeftCell="A1">
      <selection activeCell="A1" sqref="A1:I1"/>
    </sheetView>
  </sheetViews>
  <sheetFormatPr defaultColWidth="9.140625" defaultRowHeight="12.75" zeroHeight="1"/>
  <cols>
    <col min="1" max="1" width="3.00390625" style="0" customWidth="1"/>
    <col min="2" max="2" width="3.140625" style="0" customWidth="1"/>
    <col min="5" max="5" width="33.00390625" style="0" customWidth="1"/>
    <col min="6" max="6" width="4.140625" style="0" customWidth="1"/>
    <col min="7" max="7" width="11.57421875" style="0" customWidth="1"/>
    <col min="8" max="8" width="4.28125" style="0" customWidth="1"/>
    <col min="9" max="9" width="13.00390625" style="0" customWidth="1"/>
    <col min="10" max="255" width="9.140625" style="0" hidden="1" customWidth="1"/>
    <col min="256" max="16384" width="1.28515625" style="0" hidden="1" customWidth="1"/>
  </cols>
  <sheetData>
    <row r="1" spans="1:9" ht="12.75">
      <c r="A1" s="203" t="s">
        <v>723</v>
      </c>
      <c r="B1" s="216"/>
      <c r="C1" s="216"/>
      <c r="D1" s="216"/>
      <c r="E1" s="216"/>
      <c r="F1" s="216"/>
      <c r="G1" s="216"/>
      <c r="H1" s="216"/>
      <c r="I1" s="216"/>
    </row>
    <row r="2" spans="1:9" ht="26.25" customHeight="1">
      <c r="A2" s="9" t="s">
        <v>78</v>
      </c>
      <c r="B2" s="197" t="s">
        <v>923</v>
      </c>
      <c r="C2" s="305"/>
      <c r="D2" s="305"/>
      <c r="E2" s="305"/>
      <c r="F2" s="305"/>
      <c r="G2" s="305"/>
      <c r="H2" s="305"/>
      <c r="I2" s="305"/>
    </row>
    <row r="3" spans="1:9" ht="21" customHeight="1">
      <c r="A3" s="9"/>
      <c r="B3" s="9" t="s">
        <v>89</v>
      </c>
      <c r="C3" s="197" t="s">
        <v>924</v>
      </c>
      <c r="D3" s="197"/>
      <c r="E3" s="197"/>
      <c r="F3" s="9" t="s">
        <v>927</v>
      </c>
      <c r="G3" s="45"/>
      <c r="H3" s="197"/>
      <c r="I3" s="197"/>
    </row>
    <row r="4" spans="1:9" ht="21" customHeight="1">
      <c r="A4" s="9"/>
      <c r="B4" s="9" t="s">
        <v>90</v>
      </c>
      <c r="C4" s="197" t="s">
        <v>925</v>
      </c>
      <c r="D4" s="197"/>
      <c r="E4" s="197"/>
      <c r="F4" s="9" t="s">
        <v>928</v>
      </c>
      <c r="G4" s="45"/>
      <c r="H4" s="197"/>
      <c r="I4" s="197"/>
    </row>
    <row r="5" spans="1:9" ht="12.75">
      <c r="A5" s="9"/>
      <c r="B5" s="9" t="s">
        <v>91</v>
      </c>
      <c r="C5" s="197" t="s">
        <v>926</v>
      </c>
      <c r="D5" s="197"/>
      <c r="E5" s="197"/>
      <c r="F5" s="216"/>
      <c r="G5" s="216"/>
      <c r="H5" s="9" t="s">
        <v>929</v>
      </c>
      <c r="I5" s="46">
        <f>SUM(G3:G4)</f>
        <v>0</v>
      </c>
    </row>
    <row r="6" spans="1:9" ht="12.75" customHeight="1">
      <c r="A6" s="9" t="s">
        <v>79</v>
      </c>
      <c r="B6" s="197" t="s">
        <v>930</v>
      </c>
      <c r="C6" s="197"/>
      <c r="D6" s="197"/>
      <c r="E6" s="197"/>
      <c r="F6" s="36" t="s">
        <v>812</v>
      </c>
      <c r="G6" s="45"/>
      <c r="H6" s="197"/>
      <c r="I6" s="197"/>
    </row>
    <row r="7" spans="1:9" ht="33.75" customHeight="1">
      <c r="A7" s="9" t="s">
        <v>138</v>
      </c>
      <c r="B7" s="197" t="s">
        <v>931</v>
      </c>
      <c r="C7" s="197"/>
      <c r="D7" s="197"/>
      <c r="E7" s="197"/>
      <c r="F7" s="36" t="s">
        <v>139</v>
      </c>
      <c r="G7" s="45"/>
      <c r="H7" s="197"/>
      <c r="I7" s="197"/>
    </row>
    <row r="8" spans="1:9" ht="12.75">
      <c r="A8" s="9" t="s">
        <v>141</v>
      </c>
      <c r="B8" s="197" t="s">
        <v>932</v>
      </c>
      <c r="C8" s="197"/>
      <c r="D8" s="197"/>
      <c r="E8" s="197"/>
      <c r="F8" s="197"/>
      <c r="G8" s="197"/>
      <c r="H8" s="39" t="s">
        <v>142</v>
      </c>
      <c r="I8" s="46">
        <f>MIN(G6,G7)</f>
        <v>0</v>
      </c>
    </row>
    <row r="9" ht="12.75" hidden="1"/>
    <row r="10" ht="12.75" hidden="1"/>
    <row r="11" ht="12.75" hidden="1"/>
  </sheetData>
  <sheetProtection sheet="1" objects="1" scenarios="1"/>
  <mergeCells count="10">
    <mergeCell ref="A1:I1"/>
    <mergeCell ref="C5:G5"/>
    <mergeCell ref="B8:G8"/>
    <mergeCell ref="H3:I4"/>
    <mergeCell ref="H6:I7"/>
    <mergeCell ref="B2:I2"/>
    <mergeCell ref="B6:E6"/>
    <mergeCell ref="B7:E7"/>
    <mergeCell ref="C3:E3"/>
    <mergeCell ref="C4:E4"/>
  </mergeCells>
  <printOptions/>
  <pageMargins left="0.75" right="0.75" top="1" bottom="1" header="0.5" footer="0.5"/>
  <pageSetup blackAndWhite="1" horizontalDpi="300" verticalDpi="300" orientation="portrait" r:id="rId1"/>
  <ignoredErrors>
    <ignoredError sqref="H8 F6:F7" numberStoredAsText="1"/>
  </ignoredErrors>
</worksheet>
</file>

<file path=xl/worksheets/sheet31.xml><?xml version="1.0" encoding="utf-8"?>
<worksheet xmlns="http://schemas.openxmlformats.org/spreadsheetml/2006/main" xmlns:r="http://schemas.openxmlformats.org/officeDocument/2006/relationships">
  <sheetPr codeName="Sheet15"/>
  <dimension ref="A1:F3"/>
  <sheetViews>
    <sheetView workbookViewId="0" topLeftCell="A1">
      <selection activeCell="A1" sqref="A1:F1"/>
    </sheetView>
  </sheetViews>
  <sheetFormatPr defaultColWidth="9.140625" defaultRowHeight="12.75"/>
  <cols>
    <col min="1" max="1" width="6.8515625" style="105" customWidth="1"/>
    <col min="2" max="2" width="27.7109375" style="105" customWidth="1"/>
    <col min="3" max="3" width="15.421875" style="105" customWidth="1"/>
    <col min="4" max="4" width="12.57421875" style="105" customWidth="1"/>
    <col min="5" max="5" width="12.8515625" style="105" customWidth="1"/>
    <col min="6" max="6" width="14.28125" style="108" customWidth="1"/>
    <col min="7" max="16384" width="0" style="0" hidden="1" customWidth="1"/>
  </cols>
  <sheetData>
    <row r="1" spans="1:6" ht="21.75" customHeight="1">
      <c r="A1" s="306" t="s">
        <v>724</v>
      </c>
      <c r="B1" s="307"/>
      <c r="C1" s="307"/>
      <c r="D1" s="307"/>
      <c r="E1" s="307"/>
      <c r="F1" s="307"/>
    </row>
    <row r="2" spans="1:6" ht="26.25" customHeight="1">
      <c r="A2" s="8" t="s">
        <v>790</v>
      </c>
      <c r="B2" s="10" t="s">
        <v>725</v>
      </c>
      <c r="C2" s="8" t="s">
        <v>726</v>
      </c>
      <c r="D2" s="8" t="s">
        <v>727</v>
      </c>
      <c r="E2" s="8" t="s">
        <v>728</v>
      </c>
      <c r="F2" s="8" t="s">
        <v>729</v>
      </c>
    </row>
    <row r="3" spans="1:6" ht="12.75">
      <c r="A3" s="110"/>
      <c r="B3" s="110"/>
      <c r="C3" s="110"/>
      <c r="D3" s="110"/>
      <c r="E3" s="110"/>
      <c r="F3" s="111"/>
    </row>
  </sheetData>
  <sheetProtection sheet="1" objects="1" scenarios="1"/>
  <mergeCells count="1">
    <mergeCell ref="A1:F1"/>
  </mergeCells>
  <printOptions/>
  <pageMargins left="0.75" right="0.75" top="1" bottom="1" header="0.5" footer="0.5"/>
  <pageSetup blackAndWhite="1" horizontalDpi="300" verticalDpi="300" orientation="portrait" r:id="rId1"/>
</worksheet>
</file>

<file path=xl/worksheets/sheet32.xml><?xml version="1.0" encoding="utf-8"?>
<worksheet xmlns="http://schemas.openxmlformats.org/spreadsheetml/2006/main" xmlns:r="http://schemas.openxmlformats.org/officeDocument/2006/relationships">
  <sheetPr codeName="Sheet32"/>
  <dimension ref="A1:E4"/>
  <sheetViews>
    <sheetView workbookViewId="0" topLeftCell="A1">
      <selection activeCell="A1" sqref="A1:E1"/>
    </sheetView>
  </sheetViews>
  <sheetFormatPr defaultColWidth="9.140625" defaultRowHeight="12.75"/>
  <cols>
    <col min="1" max="1" width="5.28125" style="105" customWidth="1"/>
    <col min="2" max="2" width="40.7109375" style="105" customWidth="1"/>
    <col min="3" max="3" width="15.7109375" style="117" customWidth="1"/>
    <col min="4" max="4" width="15.7109375" style="108" customWidth="1"/>
    <col min="5" max="5" width="12.421875" style="108" customWidth="1"/>
    <col min="6" max="254" width="9.140625" style="0" hidden="1" customWidth="1"/>
    <col min="255" max="255" width="4.421875" style="0" hidden="1" customWidth="1"/>
    <col min="256" max="16384" width="6.8515625" style="0" hidden="1" customWidth="1"/>
  </cols>
  <sheetData>
    <row r="1" spans="1:5" ht="26.25" customHeight="1">
      <c r="A1" s="179" t="s">
        <v>933</v>
      </c>
      <c r="B1" s="179"/>
      <c r="C1" s="179"/>
      <c r="D1" s="179"/>
      <c r="E1" s="179"/>
    </row>
    <row r="2" spans="1:5" ht="12.75" customHeight="1">
      <c r="A2" s="197" t="s">
        <v>1084</v>
      </c>
      <c r="B2" s="216"/>
      <c r="C2" s="216"/>
      <c r="D2" s="124">
        <f>SUM(D4:D65536)</f>
        <v>0</v>
      </c>
      <c r="E2" s="124">
        <f>SUM(E4:E65536)</f>
        <v>0</v>
      </c>
    </row>
    <row r="3" spans="1:5" ht="18.75" customHeight="1">
      <c r="A3" s="9" t="s">
        <v>934</v>
      </c>
      <c r="B3" s="9" t="s">
        <v>935</v>
      </c>
      <c r="C3" s="9" t="s">
        <v>936</v>
      </c>
      <c r="D3" s="9" t="s">
        <v>938</v>
      </c>
      <c r="E3" s="9" t="s">
        <v>937</v>
      </c>
    </row>
    <row r="4" spans="1:5" ht="12.75">
      <c r="A4" s="115"/>
      <c r="B4" s="115"/>
      <c r="C4" s="116"/>
      <c r="D4" s="118"/>
      <c r="E4" s="153">
        <f>ROUND(D4*C4/100,0)</f>
        <v>0</v>
      </c>
    </row>
  </sheetData>
  <sheetProtection sheet="1" objects="1" scenarios="1"/>
  <mergeCells count="2">
    <mergeCell ref="A1:E1"/>
    <mergeCell ref="A2:C2"/>
  </mergeCells>
  <dataValidations count="1">
    <dataValidation type="list" allowBlank="1" showInputMessage="1" showErrorMessage="1" sqref="B4:B65536">
      <formula1>SpecialRateType</formula1>
    </dataValidation>
  </dataValidations>
  <printOptions/>
  <pageMargins left="0.75" right="0.75" top="1" bottom="1" header="0.5" footer="0.5"/>
  <pageSetup blackAndWhite="1" horizontalDpi="300" verticalDpi="300" orientation="portrait" r:id="rId1"/>
</worksheet>
</file>

<file path=xl/worksheets/sheet33.xml><?xml version="1.0" encoding="utf-8"?>
<worksheet xmlns="http://schemas.openxmlformats.org/spreadsheetml/2006/main" xmlns:r="http://schemas.openxmlformats.org/officeDocument/2006/relationships">
  <sheetPr codeName="Sheet33"/>
  <dimension ref="A1:F5"/>
  <sheetViews>
    <sheetView workbookViewId="0" topLeftCell="A1">
      <selection activeCell="A1" sqref="A1:F1"/>
    </sheetView>
  </sheetViews>
  <sheetFormatPr defaultColWidth="9.140625" defaultRowHeight="12.75"/>
  <cols>
    <col min="1" max="1" width="5.140625" style="105" customWidth="1"/>
    <col min="2" max="2" width="34.140625" style="105" customWidth="1"/>
    <col min="3" max="3" width="13.7109375" style="105" customWidth="1"/>
    <col min="4" max="4" width="9.8515625" style="117" customWidth="1"/>
    <col min="5" max="5" width="14.140625" style="108" customWidth="1"/>
    <col min="6" max="6" width="13.7109375" style="108" customWidth="1"/>
    <col min="7" max="16384" width="9.140625" style="0" hidden="1" customWidth="1"/>
  </cols>
  <sheetData>
    <row r="1" spans="1:6" ht="15" customHeight="1">
      <c r="A1" s="179" t="s">
        <v>730</v>
      </c>
      <c r="B1" s="179"/>
      <c r="C1" s="179"/>
      <c r="D1" s="179"/>
      <c r="E1" s="179"/>
      <c r="F1" s="179"/>
    </row>
    <row r="2" spans="1:6" ht="12.75" customHeight="1">
      <c r="A2" s="199" t="s">
        <v>731</v>
      </c>
      <c r="B2" s="166"/>
      <c r="C2" s="166"/>
      <c r="D2" s="166"/>
      <c r="E2" s="167"/>
      <c r="F2" s="130"/>
    </row>
    <row r="3" spans="1:6" ht="12.75" customHeight="1">
      <c r="A3" s="203" t="s">
        <v>1084</v>
      </c>
      <c r="B3" s="308"/>
      <c r="C3" s="308"/>
      <c r="D3" s="308"/>
      <c r="E3" s="87">
        <f>SUM(E6:E65536)</f>
        <v>0</v>
      </c>
      <c r="F3" s="87">
        <f>SUM(F6:F65536)</f>
        <v>0</v>
      </c>
    </row>
    <row r="4" spans="1:6" ht="45.75" customHeight="1">
      <c r="A4" s="8" t="s">
        <v>732</v>
      </c>
      <c r="B4" s="8" t="s">
        <v>733</v>
      </c>
      <c r="C4" s="8" t="s">
        <v>734</v>
      </c>
      <c r="D4" s="8" t="s">
        <v>735</v>
      </c>
      <c r="E4" s="8" t="s">
        <v>736</v>
      </c>
      <c r="F4" s="8" t="s">
        <v>737</v>
      </c>
    </row>
    <row r="5" spans="1:6" ht="13.5" customHeight="1">
      <c r="A5" s="8"/>
      <c r="B5" s="8"/>
      <c r="C5" s="8"/>
      <c r="D5" s="20"/>
      <c r="E5" s="10" t="s">
        <v>84</v>
      </c>
      <c r="F5" s="10" t="s">
        <v>85</v>
      </c>
    </row>
  </sheetData>
  <sheetProtection sheet="1" objects="1" scenarios="1"/>
  <mergeCells count="3">
    <mergeCell ref="A1:F1"/>
    <mergeCell ref="A2:E2"/>
    <mergeCell ref="A3:D3"/>
  </mergeCells>
  <printOptions/>
  <pageMargins left="0.75" right="0.75" top="1" bottom="1" header="0.5" footer="0.5"/>
  <pageSetup blackAndWhite="1" horizontalDpi="300" verticalDpi="300" orientation="portrait" r:id="rId1"/>
</worksheet>
</file>

<file path=xl/worksheets/sheet34.xml><?xml version="1.0" encoding="utf-8"?>
<worksheet xmlns="http://schemas.openxmlformats.org/spreadsheetml/2006/main" xmlns:r="http://schemas.openxmlformats.org/officeDocument/2006/relationships">
  <sheetPr codeName="Sheet34"/>
  <dimension ref="A1:I19"/>
  <sheetViews>
    <sheetView workbookViewId="0" topLeftCell="A1">
      <selection activeCell="A1" sqref="A1:I1"/>
    </sheetView>
  </sheetViews>
  <sheetFormatPr defaultColWidth="9.140625" defaultRowHeight="12.75" zeroHeight="1"/>
  <cols>
    <col min="1" max="1" width="3.57421875" style="0" customWidth="1"/>
    <col min="3" max="3" width="13.421875" style="0" customWidth="1"/>
    <col min="7" max="7" width="20.57421875" style="0" customWidth="1"/>
    <col min="8" max="8" width="3.8515625" style="0" customWidth="1"/>
    <col min="9" max="9" width="12.28125" style="0" customWidth="1"/>
    <col min="10" max="16384" width="9.140625" style="0" hidden="1" customWidth="1"/>
  </cols>
  <sheetData>
    <row r="1" spans="1:9" ht="15" customHeight="1">
      <c r="A1" s="179" t="s">
        <v>939</v>
      </c>
      <c r="B1" s="179"/>
      <c r="C1" s="179"/>
      <c r="D1" s="179"/>
      <c r="E1" s="179"/>
      <c r="F1" s="179"/>
      <c r="G1" s="179"/>
      <c r="H1" s="179"/>
      <c r="I1" s="179"/>
    </row>
    <row r="2" spans="1:9" ht="12.75">
      <c r="A2" s="9" t="s">
        <v>78</v>
      </c>
      <c r="B2" s="197" t="s">
        <v>940</v>
      </c>
      <c r="C2" s="197"/>
      <c r="D2" s="197"/>
      <c r="E2" s="197"/>
      <c r="F2" s="197"/>
      <c r="G2" s="197"/>
      <c r="H2" s="36" t="s">
        <v>213</v>
      </c>
      <c r="I2" s="45"/>
    </row>
    <row r="3" spans="1:9" ht="12.75">
      <c r="A3" s="9" t="s">
        <v>79</v>
      </c>
      <c r="B3" s="197" t="s">
        <v>941</v>
      </c>
      <c r="C3" s="197"/>
      <c r="D3" s="197"/>
      <c r="E3" s="197"/>
      <c r="F3" s="197"/>
      <c r="G3" s="197"/>
      <c r="H3" s="36" t="s">
        <v>812</v>
      </c>
      <c r="I3" s="45"/>
    </row>
    <row r="4" spans="1:9" ht="12.75">
      <c r="A4" s="9" t="s">
        <v>138</v>
      </c>
      <c r="B4" s="197" t="s">
        <v>942</v>
      </c>
      <c r="C4" s="197"/>
      <c r="D4" s="197"/>
      <c r="E4" s="197"/>
      <c r="F4" s="197"/>
      <c r="G4" s="197"/>
      <c r="H4" s="36" t="s">
        <v>139</v>
      </c>
      <c r="I4" s="45"/>
    </row>
    <row r="5" spans="1:9" ht="14.25" customHeight="1">
      <c r="A5" s="9" t="s">
        <v>141</v>
      </c>
      <c r="B5" s="197" t="s">
        <v>943</v>
      </c>
      <c r="C5" s="197"/>
      <c r="D5" s="197"/>
      <c r="E5" s="197"/>
      <c r="F5" s="197"/>
      <c r="G5" s="197"/>
      <c r="H5" s="36" t="s">
        <v>142</v>
      </c>
      <c r="I5" s="45"/>
    </row>
    <row r="6" spans="1:9" ht="12.75">
      <c r="A6" s="9" t="s">
        <v>207</v>
      </c>
      <c r="B6" s="197" t="s">
        <v>944</v>
      </c>
      <c r="C6" s="197"/>
      <c r="D6" s="197"/>
      <c r="E6" s="197"/>
      <c r="F6" s="197"/>
      <c r="G6" s="197"/>
      <c r="H6" s="36" t="s">
        <v>211</v>
      </c>
      <c r="I6" s="45"/>
    </row>
    <row r="7" spans="1:9" ht="12.75">
      <c r="A7" s="9" t="s">
        <v>261</v>
      </c>
      <c r="B7" s="197" t="s">
        <v>546</v>
      </c>
      <c r="C7" s="197"/>
      <c r="D7" s="197"/>
      <c r="E7" s="197"/>
      <c r="F7" s="197"/>
      <c r="G7" s="197"/>
      <c r="H7" s="36" t="s">
        <v>754</v>
      </c>
      <c r="I7" s="45"/>
    </row>
    <row r="8" spans="1:9" ht="12.75">
      <c r="A8" s="9" t="s">
        <v>262</v>
      </c>
      <c r="B8" s="197" t="s">
        <v>945</v>
      </c>
      <c r="C8" s="197"/>
      <c r="D8" s="197"/>
      <c r="E8" s="197"/>
      <c r="F8" s="197"/>
      <c r="G8" s="197"/>
      <c r="H8" s="36" t="s">
        <v>755</v>
      </c>
      <c r="I8" s="46">
        <f>SUM(I2:I7)</f>
        <v>0</v>
      </c>
    </row>
    <row r="9" spans="1:9" ht="12.75">
      <c r="A9" s="313"/>
      <c r="B9" s="313"/>
      <c r="C9" s="313"/>
      <c r="D9" s="313"/>
      <c r="E9" s="313"/>
      <c r="F9" s="313"/>
      <c r="G9" s="313"/>
      <c r="H9" s="313"/>
      <c r="I9" s="313"/>
    </row>
    <row r="10" spans="1:9" ht="14.25" customHeight="1">
      <c r="A10" s="311" t="s">
        <v>738</v>
      </c>
      <c r="B10" s="311"/>
      <c r="C10" s="311"/>
      <c r="D10" s="311"/>
      <c r="E10" s="311"/>
      <c r="F10" s="311"/>
      <c r="G10" s="311"/>
      <c r="H10" s="311"/>
      <c r="I10" s="311"/>
    </row>
    <row r="11" spans="1:9" ht="12.75">
      <c r="A11" s="19" t="s">
        <v>739</v>
      </c>
      <c r="B11" s="312" t="s">
        <v>82</v>
      </c>
      <c r="C11" s="312"/>
      <c r="D11" s="312"/>
      <c r="E11" s="312"/>
      <c r="F11" s="312"/>
      <c r="G11" s="312"/>
      <c r="H11" s="312"/>
      <c r="I11" s="19" t="s">
        <v>729</v>
      </c>
    </row>
    <row r="12" spans="1:9" ht="47.25" customHeight="1">
      <c r="A12" s="9" t="s">
        <v>78</v>
      </c>
      <c r="B12" s="169" t="s">
        <v>740</v>
      </c>
      <c r="C12" s="169"/>
      <c r="D12" s="169"/>
      <c r="E12" s="169"/>
      <c r="F12" s="169"/>
      <c r="G12" s="169"/>
      <c r="H12" s="169"/>
      <c r="I12" s="119"/>
    </row>
    <row r="13" spans="1:9" ht="24.75" customHeight="1">
      <c r="A13" s="9" t="s">
        <v>79</v>
      </c>
      <c r="B13" s="309" t="s">
        <v>741</v>
      </c>
      <c r="C13" s="309"/>
      <c r="D13" s="309"/>
      <c r="E13" s="309"/>
      <c r="F13" s="309"/>
      <c r="G13" s="310"/>
      <c r="H13" s="310"/>
      <c r="I13" s="119"/>
    </row>
    <row r="14" spans="1:9" ht="24.75" customHeight="1">
      <c r="A14" s="9" t="s">
        <v>138</v>
      </c>
      <c r="B14" s="253" t="s">
        <v>742</v>
      </c>
      <c r="C14" s="253"/>
      <c r="D14" s="253"/>
      <c r="E14" s="253"/>
      <c r="F14" s="253"/>
      <c r="G14" s="177"/>
      <c r="H14" s="177"/>
      <c r="I14" s="119"/>
    </row>
    <row r="15" spans="1:9" ht="26.25" customHeight="1">
      <c r="A15" s="9" t="s">
        <v>141</v>
      </c>
      <c r="B15" s="309" t="s">
        <v>743</v>
      </c>
      <c r="C15" s="309"/>
      <c r="D15" s="309"/>
      <c r="E15" s="309"/>
      <c r="F15" s="309"/>
      <c r="G15" s="310"/>
      <c r="H15" s="310"/>
      <c r="I15" s="119"/>
    </row>
    <row r="16" spans="1:9" ht="23.25" customHeight="1">
      <c r="A16" s="9" t="s">
        <v>207</v>
      </c>
      <c r="B16" s="309" t="s">
        <v>744</v>
      </c>
      <c r="C16" s="309"/>
      <c r="D16" s="309"/>
      <c r="E16" s="309"/>
      <c r="F16" s="309"/>
      <c r="G16" s="310"/>
      <c r="H16" s="310"/>
      <c r="I16" s="119"/>
    </row>
    <row r="17" spans="1:9" ht="13.5" customHeight="1">
      <c r="A17" s="9" t="s">
        <v>261</v>
      </c>
      <c r="B17" s="309" t="s">
        <v>745</v>
      </c>
      <c r="C17" s="309"/>
      <c r="D17" s="309"/>
      <c r="E17" s="309"/>
      <c r="F17" s="309"/>
      <c r="G17" s="310"/>
      <c r="H17" s="310"/>
      <c r="I17" s="119"/>
    </row>
    <row r="18" spans="1:9" ht="13.5" customHeight="1">
      <c r="A18" s="9" t="s">
        <v>262</v>
      </c>
      <c r="B18" s="309" t="s">
        <v>746</v>
      </c>
      <c r="C18" s="309"/>
      <c r="D18" s="309"/>
      <c r="E18" s="309"/>
      <c r="F18" s="309"/>
      <c r="G18" s="310"/>
      <c r="H18" s="310"/>
      <c r="I18" s="119"/>
    </row>
    <row r="19" spans="1:9" ht="24.75" customHeight="1">
      <c r="A19" s="9" t="s">
        <v>263</v>
      </c>
      <c r="B19" s="309" t="s">
        <v>747</v>
      </c>
      <c r="C19" s="309"/>
      <c r="D19" s="309"/>
      <c r="E19" s="309"/>
      <c r="F19" s="309"/>
      <c r="G19" s="310"/>
      <c r="H19" s="310"/>
      <c r="I19" s="119"/>
    </row>
    <row r="20" ht="12.75" hidden="1"/>
  </sheetData>
  <sheetProtection sheet="1" objects="1" scenarios="1"/>
  <mergeCells count="19">
    <mergeCell ref="A1:I1"/>
    <mergeCell ref="A10:I10"/>
    <mergeCell ref="B11:H11"/>
    <mergeCell ref="A9:I9"/>
    <mergeCell ref="B2:G2"/>
    <mergeCell ref="B3:G3"/>
    <mergeCell ref="B4:G4"/>
    <mergeCell ref="B6:G6"/>
    <mergeCell ref="B7:G7"/>
    <mergeCell ref="B8:G8"/>
    <mergeCell ref="B5:G5"/>
    <mergeCell ref="B12:H12"/>
    <mergeCell ref="B13:H13"/>
    <mergeCell ref="B14:H14"/>
    <mergeCell ref="B19:H19"/>
    <mergeCell ref="B15:H15"/>
    <mergeCell ref="B16:H16"/>
    <mergeCell ref="B17:H17"/>
    <mergeCell ref="B18:H18"/>
  </mergeCells>
  <printOptions/>
  <pageMargins left="0.75" right="0.75" top="1" bottom="1" header="0.5" footer="0.5"/>
  <pageSetup blackAndWhite="1" horizontalDpi="300" verticalDpi="300" orientation="portrait" r:id="rId1"/>
  <ignoredErrors>
    <ignoredError sqref="H2:H8" numberStoredAsText="1"/>
  </ignoredErrors>
</worksheet>
</file>

<file path=xl/worksheets/sheet35.xml><?xml version="1.0" encoding="utf-8"?>
<worksheet xmlns="http://schemas.openxmlformats.org/spreadsheetml/2006/main" xmlns:r="http://schemas.openxmlformats.org/officeDocument/2006/relationships">
  <sheetPr codeName="Sheet35"/>
  <dimension ref="A1:G6"/>
  <sheetViews>
    <sheetView workbookViewId="0" topLeftCell="A1">
      <selection activeCell="A1" sqref="A1:G1"/>
    </sheetView>
  </sheetViews>
  <sheetFormatPr defaultColWidth="9.140625" defaultRowHeight="12.75"/>
  <cols>
    <col min="1" max="1" width="5.57421875" style="58" customWidth="1"/>
    <col min="2" max="2" width="22.140625" style="58" customWidth="1"/>
    <col min="3" max="3" width="10.7109375" style="58" customWidth="1"/>
    <col min="4" max="4" width="13.00390625" style="67" customWidth="1"/>
    <col min="5" max="5" width="11.00390625" style="58" customWidth="1"/>
    <col min="6" max="6" width="11.28125" style="41" customWidth="1"/>
    <col min="7" max="7" width="16.00390625" style="134" customWidth="1"/>
    <col min="8" max="16384" width="9.140625" style="15" hidden="1" customWidth="1"/>
  </cols>
  <sheetData>
    <row r="1" spans="1:7" ht="14.25" customHeight="1">
      <c r="A1" s="318" t="s">
        <v>1008</v>
      </c>
      <c r="B1" s="318"/>
      <c r="C1" s="318"/>
      <c r="D1" s="318"/>
      <c r="E1" s="318"/>
      <c r="F1" s="318"/>
      <c r="G1" s="319"/>
    </row>
    <row r="2" spans="1:7" ht="12.75">
      <c r="A2" s="314" t="s">
        <v>365</v>
      </c>
      <c r="B2" s="314"/>
      <c r="C2" s="314"/>
      <c r="D2" s="314"/>
      <c r="E2" s="314"/>
      <c r="F2" s="50">
        <f>SUM(F6:F65536)</f>
        <v>0</v>
      </c>
      <c r="G2" s="320"/>
    </row>
    <row r="3" spans="1:7" ht="12.75">
      <c r="A3" s="315" t="s">
        <v>366</v>
      </c>
      <c r="B3" s="316"/>
      <c r="C3" s="316"/>
      <c r="D3" s="316"/>
      <c r="E3" s="317"/>
      <c r="F3" s="62"/>
      <c r="G3" s="321"/>
    </row>
    <row r="4" spans="1:7" ht="12.75">
      <c r="A4" s="315" t="s">
        <v>367</v>
      </c>
      <c r="B4" s="316"/>
      <c r="C4" s="316"/>
      <c r="D4" s="316"/>
      <c r="E4" s="317"/>
      <c r="F4" s="62"/>
      <c r="G4" s="322"/>
    </row>
    <row r="5" spans="1:7" ht="41.25" customHeight="1">
      <c r="A5" s="63" t="s">
        <v>934</v>
      </c>
      <c r="B5" s="63" t="s">
        <v>119</v>
      </c>
      <c r="C5" s="63" t="s">
        <v>1009</v>
      </c>
      <c r="D5" s="63" t="s">
        <v>1010</v>
      </c>
      <c r="E5" s="63" t="s">
        <v>1011</v>
      </c>
      <c r="F5" s="143" t="s">
        <v>1012</v>
      </c>
      <c r="G5" s="63" t="s">
        <v>962</v>
      </c>
    </row>
    <row r="6" spans="1:6" ht="12.75">
      <c r="A6" s="64"/>
      <c r="B6" s="64"/>
      <c r="C6" s="64"/>
      <c r="D6" s="65"/>
      <c r="E6" s="64"/>
      <c r="F6" s="66"/>
    </row>
  </sheetData>
  <sheetProtection sheet="1" objects="1" scenarios="1"/>
  <mergeCells count="5">
    <mergeCell ref="A2:E2"/>
    <mergeCell ref="A3:E3"/>
    <mergeCell ref="A4:E4"/>
    <mergeCell ref="A1:G1"/>
    <mergeCell ref="G2:G4"/>
  </mergeCells>
  <printOptions/>
  <pageMargins left="0.75" right="0.75" top="1" bottom="1" header="0.5" footer="0.5"/>
  <pageSetup blackAndWhite="1" horizontalDpi="300" verticalDpi="300" orientation="portrait" r:id="rId1"/>
</worksheet>
</file>

<file path=xl/worksheets/sheet36.xml><?xml version="1.0" encoding="utf-8"?>
<worksheet xmlns="http://schemas.openxmlformats.org/spreadsheetml/2006/main" xmlns:r="http://schemas.openxmlformats.org/officeDocument/2006/relationships">
  <sheetPr codeName="Sheet36"/>
  <dimension ref="A1:M19"/>
  <sheetViews>
    <sheetView workbookViewId="0" topLeftCell="A1">
      <selection activeCell="A1" sqref="A1:M1"/>
    </sheetView>
  </sheetViews>
  <sheetFormatPr defaultColWidth="9.140625" defaultRowHeight="12.75"/>
  <cols>
    <col min="1" max="1" width="4.00390625" style="110" customWidth="1"/>
    <col min="2" max="2" width="11.28125" style="110" customWidth="1"/>
    <col min="3" max="3" width="26.8515625" style="110" customWidth="1"/>
    <col min="4" max="4" width="9.00390625" style="111" customWidth="1"/>
    <col min="5" max="5" width="8.57421875" style="111" customWidth="1"/>
    <col min="6" max="6" width="8.140625" style="111" customWidth="1"/>
    <col min="7" max="7" width="8.57421875" style="111" customWidth="1"/>
    <col min="8" max="8" width="7.8515625" style="111" customWidth="1"/>
    <col min="9" max="9" width="24.00390625" style="13" customWidth="1"/>
    <col min="10" max="11" width="10.28125" style="13" customWidth="1"/>
    <col min="12" max="12" width="8.28125" style="111" customWidth="1"/>
    <col min="13" max="13" width="10.57421875" style="13" customWidth="1"/>
    <col min="14" max="16384" width="9.140625" style="13" hidden="1" customWidth="1"/>
  </cols>
  <sheetData>
    <row r="1" spans="1:13" ht="15" customHeight="1">
      <c r="A1" s="323" t="s">
        <v>748</v>
      </c>
      <c r="B1" s="323"/>
      <c r="C1" s="323"/>
      <c r="D1" s="323"/>
      <c r="E1" s="323"/>
      <c r="F1" s="323"/>
      <c r="G1" s="323"/>
      <c r="H1" s="323"/>
      <c r="I1" s="323"/>
      <c r="J1" s="323"/>
      <c r="K1" s="323"/>
      <c r="L1" s="323"/>
      <c r="M1" s="323"/>
    </row>
    <row r="2" spans="1:13" ht="14.25" customHeight="1">
      <c r="A2" s="203" t="s">
        <v>1084</v>
      </c>
      <c r="B2" s="203"/>
      <c r="C2" s="203"/>
      <c r="D2" s="68">
        <f>SUM(D5:D65536)</f>
        <v>0</v>
      </c>
      <c r="E2" s="68">
        <f>SUM(E5:E65536)</f>
        <v>0</v>
      </c>
      <c r="F2" s="68">
        <f>SUM(F5:F65536)</f>
        <v>0</v>
      </c>
      <c r="G2" s="68">
        <f>SUM(G5:G65536)</f>
        <v>0</v>
      </c>
      <c r="H2" s="68">
        <f>SUM(H5:H65536)</f>
        <v>0</v>
      </c>
      <c r="I2" s="8"/>
      <c r="J2" s="8"/>
      <c r="K2" s="8"/>
      <c r="L2" s="8"/>
      <c r="M2" s="8"/>
    </row>
    <row r="3" spans="1:13" ht="63" customHeight="1">
      <c r="A3" s="8" t="s">
        <v>790</v>
      </c>
      <c r="B3" s="10" t="s">
        <v>749</v>
      </c>
      <c r="C3" s="8" t="s">
        <v>901</v>
      </c>
      <c r="D3" s="8" t="s">
        <v>750</v>
      </c>
      <c r="E3" s="8" t="s">
        <v>751</v>
      </c>
      <c r="F3" s="8" t="s">
        <v>752</v>
      </c>
      <c r="G3" s="8" t="s">
        <v>547</v>
      </c>
      <c r="H3" s="8" t="s">
        <v>753</v>
      </c>
      <c r="I3" s="10" t="s">
        <v>666</v>
      </c>
      <c r="J3" s="8" t="s">
        <v>120</v>
      </c>
      <c r="K3" s="8" t="s">
        <v>58</v>
      </c>
      <c r="L3" s="8" t="s">
        <v>121</v>
      </c>
      <c r="M3" s="8" t="s">
        <v>1431</v>
      </c>
    </row>
    <row r="4" spans="1:13" ht="12.75" customHeight="1">
      <c r="A4" s="21" t="s">
        <v>213</v>
      </c>
      <c r="B4" s="21" t="s">
        <v>812</v>
      </c>
      <c r="C4" s="21" t="s">
        <v>139</v>
      </c>
      <c r="D4" s="21" t="s">
        <v>142</v>
      </c>
      <c r="E4" s="21" t="s">
        <v>211</v>
      </c>
      <c r="F4" s="21" t="s">
        <v>754</v>
      </c>
      <c r="G4" s="21" t="s">
        <v>755</v>
      </c>
      <c r="H4" s="21" t="s">
        <v>756</v>
      </c>
      <c r="I4" s="8"/>
      <c r="J4" s="8"/>
      <c r="K4" s="8"/>
      <c r="L4" s="8"/>
      <c r="M4" s="21" t="s">
        <v>282</v>
      </c>
    </row>
    <row r="5" spans="1:8" ht="10.5">
      <c r="A5" s="145"/>
      <c r="B5" s="103"/>
      <c r="C5" s="103"/>
      <c r="D5" s="106"/>
      <c r="E5" s="106"/>
      <c r="F5" s="106"/>
      <c r="G5" s="106"/>
      <c r="H5" s="106"/>
    </row>
    <row r="6" spans="1:8" ht="10.5">
      <c r="A6" s="145"/>
      <c r="B6" s="103"/>
      <c r="C6" s="103"/>
      <c r="D6" s="106"/>
      <c r="E6" s="106"/>
      <c r="F6" s="106"/>
      <c r="G6" s="106"/>
      <c r="H6" s="106"/>
    </row>
    <row r="7" spans="1:8" ht="10.5">
      <c r="A7" s="145"/>
      <c r="B7" s="103"/>
      <c r="C7" s="103"/>
      <c r="D7" s="106"/>
      <c r="E7" s="106"/>
      <c r="F7" s="106"/>
      <c r="G7" s="106"/>
      <c r="H7" s="106"/>
    </row>
    <row r="8" spans="1:8" ht="10.5">
      <c r="A8" s="145"/>
      <c r="B8" s="103"/>
      <c r="C8" s="103"/>
      <c r="D8" s="106"/>
      <c r="E8" s="106"/>
      <c r="F8" s="106"/>
      <c r="G8" s="106"/>
      <c r="H8" s="106"/>
    </row>
    <row r="9" spans="1:8" ht="10.5">
      <c r="A9" s="145"/>
      <c r="B9" s="103"/>
      <c r="C9" s="103"/>
      <c r="D9" s="106"/>
      <c r="E9" s="106"/>
      <c r="F9" s="106"/>
      <c r="G9" s="106"/>
      <c r="H9" s="106"/>
    </row>
    <row r="10" spans="1:8" ht="10.5">
      <c r="A10" s="103"/>
      <c r="B10" s="103"/>
      <c r="C10" s="103"/>
      <c r="D10" s="106"/>
      <c r="E10" s="106"/>
      <c r="F10" s="106"/>
      <c r="G10" s="106"/>
      <c r="H10" s="106"/>
    </row>
    <row r="11" spans="1:8" ht="10.5">
      <c r="A11" s="103"/>
      <c r="B11" s="103"/>
      <c r="C11" s="103"/>
      <c r="D11" s="106"/>
      <c r="E11" s="106"/>
      <c r="F11" s="106"/>
      <c r="G11" s="106"/>
      <c r="H11" s="106"/>
    </row>
    <row r="12" spans="1:8" ht="10.5">
      <c r="A12" s="103"/>
      <c r="B12" s="103"/>
      <c r="C12" s="103"/>
      <c r="D12" s="106"/>
      <c r="E12" s="106"/>
      <c r="F12" s="106"/>
      <c r="G12" s="106"/>
      <c r="H12" s="106"/>
    </row>
    <row r="13" spans="1:8" ht="10.5">
      <c r="A13" s="103"/>
      <c r="B13" s="103"/>
      <c r="C13" s="103"/>
      <c r="D13" s="106"/>
      <c r="E13" s="106"/>
      <c r="F13" s="106"/>
      <c r="G13" s="106"/>
      <c r="H13" s="106"/>
    </row>
    <row r="14" spans="1:8" ht="10.5">
      <c r="A14" s="103"/>
      <c r="B14" s="103"/>
      <c r="C14" s="103"/>
      <c r="D14" s="106"/>
      <c r="E14" s="106"/>
      <c r="F14" s="106"/>
      <c r="G14" s="106"/>
      <c r="H14" s="106"/>
    </row>
    <row r="15" spans="1:8" ht="10.5">
      <c r="A15" s="103"/>
      <c r="B15" s="103"/>
      <c r="C15" s="103"/>
      <c r="D15" s="106"/>
      <c r="E15" s="106"/>
      <c r="F15" s="106"/>
      <c r="G15" s="106"/>
      <c r="H15" s="106"/>
    </row>
    <row r="16" spans="1:8" ht="10.5">
      <c r="A16" s="103"/>
      <c r="B16" s="103"/>
      <c r="C16" s="103"/>
      <c r="D16" s="106"/>
      <c r="E16" s="106"/>
      <c r="F16" s="106"/>
      <c r="G16" s="106"/>
      <c r="H16" s="106"/>
    </row>
    <row r="17" spans="1:8" ht="10.5">
      <c r="A17" s="103"/>
      <c r="B17" s="103"/>
      <c r="C17" s="103"/>
      <c r="D17" s="106"/>
      <c r="E17" s="106"/>
      <c r="F17" s="106"/>
      <c r="G17" s="106"/>
      <c r="H17" s="106"/>
    </row>
    <row r="18" spans="1:8" ht="10.5">
      <c r="A18" s="103"/>
      <c r="B18" s="103"/>
      <c r="C18" s="103"/>
      <c r="D18" s="106"/>
      <c r="E18" s="106"/>
      <c r="F18" s="106"/>
      <c r="G18" s="106"/>
      <c r="H18" s="106"/>
    </row>
    <row r="19" spans="1:8" ht="10.5">
      <c r="A19" s="103"/>
      <c r="B19" s="103"/>
      <c r="C19" s="103"/>
      <c r="D19" s="106"/>
      <c r="E19" s="106"/>
      <c r="F19" s="106"/>
      <c r="G19" s="106"/>
      <c r="H19" s="106"/>
    </row>
  </sheetData>
  <sheetProtection sheet="1" objects="1" scenarios="1"/>
  <mergeCells count="2">
    <mergeCell ref="A2:C2"/>
    <mergeCell ref="A1:M1"/>
  </mergeCells>
  <dataValidations count="1">
    <dataValidation type="list" allowBlank="1" showInputMessage="1" showErrorMessage="1" sqref="K5:K65536">
      <formula1>States</formula1>
    </dataValidation>
  </dataValidations>
  <printOptions/>
  <pageMargins left="0.75" right="0.75" top="1" bottom="1" header="0.5" footer="0.5"/>
  <pageSetup blackAndWhite="1" horizontalDpi="300" verticalDpi="300" orientation="landscape" r:id="rId1"/>
  <ignoredErrors>
    <ignoredError sqref="A4:B4 C4:H4 M4" numberStoredAsText="1"/>
  </ignoredErrors>
</worksheet>
</file>

<file path=xl/worksheets/sheet37.xml><?xml version="1.0" encoding="utf-8"?>
<worksheet xmlns="http://schemas.openxmlformats.org/spreadsheetml/2006/main" xmlns:r="http://schemas.openxmlformats.org/officeDocument/2006/relationships">
  <sheetPr codeName="Sheet37"/>
  <dimension ref="A1:L4"/>
  <sheetViews>
    <sheetView workbookViewId="0" topLeftCell="A1">
      <selection activeCell="A1" sqref="A1:L1"/>
    </sheetView>
  </sheetViews>
  <sheetFormatPr defaultColWidth="9.140625" defaultRowHeight="12.75"/>
  <cols>
    <col min="1" max="1" width="4.57421875" style="58" customWidth="1"/>
    <col min="2" max="2" width="11.421875" style="58" customWidth="1"/>
    <col min="3" max="3" width="25.00390625" style="58" customWidth="1"/>
    <col min="4" max="4" width="9.8515625" style="41" customWidth="1"/>
    <col min="5" max="5" width="9.57421875" style="67" customWidth="1"/>
    <col min="6" max="6" width="10.57421875" style="41" customWidth="1"/>
    <col min="7" max="7" width="9.28125" style="41" customWidth="1"/>
    <col min="8" max="8" width="24.140625" style="134" customWidth="1"/>
    <col min="9" max="9" width="11.00390625" style="134" customWidth="1"/>
    <col min="10" max="10" width="10.28125" style="134" customWidth="1"/>
    <col min="11" max="11" width="8.57421875" style="41" customWidth="1"/>
    <col min="12" max="12" width="10.140625" style="15" customWidth="1"/>
    <col min="13" max="16384" width="9.140625" style="15" hidden="1" customWidth="1"/>
  </cols>
  <sheetData>
    <row r="1" spans="1:12" ht="15" customHeight="1">
      <c r="A1" s="323" t="s">
        <v>787</v>
      </c>
      <c r="B1" s="323"/>
      <c r="C1" s="323"/>
      <c r="D1" s="323"/>
      <c r="E1" s="323"/>
      <c r="F1" s="323"/>
      <c r="G1" s="323"/>
      <c r="H1" s="323"/>
      <c r="I1" s="323"/>
      <c r="J1" s="323"/>
      <c r="K1" s="323"/>
      <c r="L1" s="323"/>
    </row>
    <row r="2" spans="1:12" ht="14.25" customHeight="1">
      <c r="A2" s="204" t="s">
        <v>1084</v>
      </c>
      <c r="B2" s="200"/>
      <c r="C2" s="200"/>
      <c r="D2" s="200"/>
      <c r="E2" s="201"/>
      <c r="F2" s="68">
        <f>SUM(F5:F65536)</f>
        <v>0</v>
      </c>
      <c r="G2" s="68">
        <f>SUM(G5:G65536)</f>
        <v>0</v>
      </c>
      <c r="H2" s="20"/>
      <c r="I2" s="20"/>
      <c r="J2" s="20"/>
      <c r="K2" s="20"/>
      <c r="L2" s="20"/>
    </row>
    <row r="3" spans="1:12" ht="63.75" customHeight="1">
      <c r="A3" s="10" t="s">
        <v>934</v>
      </c>
      <c r="B3" s="10" t="s">
        <v>781</v>
      </c>
      <c r="C3" s="10" t="s">
        <v>902</v>
      </c>
      <c r="D3" s="10" t="s">
        <v>782</v>
      </c>
      <c r="E3" s="10" t="s">
        <v>783</v>
      </c>
      <c r="F3" s="10" t="s">
        <v>547</v>
      </c>
      <c r="G3" s="10" t="s">
        <v>784</v>
      </c>
      <c r="H3" s="10" t="s">
        <v>253</v>
      </c>
      <c r="I3" s="10" t="s">
        <v>120</v>
      </c>
      <c r="J3" s="10" t="s">
        <v>58</v>
      </c>
      <c r="K3" s="10" t="s">
        <v>122</v>
      </c>
      <c r="L3" s="10" t="s">
        <v>1431</v>
      </c>
    </row>
    <row r="4" spans="1:12" ht="12.75" customHeight="1">
      <c r="A4" s="21" t="s">
        <v>213</v>
      </c>
      <c r="B4" s="21" t="s">
        <v>812</v>
      </c>
      <c r="C4" s="21" t="s">
        <v>139</v>
      </c>
      <c r="D4" s="21" t="s">
        <v>142</v>
      </c>
      <c r="E4" s="21" t="s">
        <v>211</v>
      </c>
      <c r="F4" s="21" t="s">
        <v>754</v>
      </c>
      <c r="G4" s="21" t="s">
        <v>755</v>
      </c>
      <c r="H4" s="21"/>
      <c r="I4" s="8"/>
      <c r="J4" s="8"/>
      <c r="K4" s="8"/>
      <c r="L4" s="21" t="s">
        <v>756</v>
      </c>
    </row>
  </sheetData>
  <sheetProtection sheet="1" objects="1" scenarios="1"/>
  <mergeCells count="2">
    <mergeCell ref="A2:E2"/>
    <mergeCell ref="A1:L1"/>
  </mergeCells>
  <dataValidations count="1">
    <dataValidation type="list" allowBlank="1" showInputMessage="1" showErrorMessage="1" sqref="J5:J65536">
      <formula1>States</formula1>
    </dataValidation>
  </dataValidations>
  <printOptions/>
  <pageMargins left="0.75" right="0.75" top="1" bottom="1" header="0.5" footer="0.5"/>
  <pageSetup blackAndWhite="1" horizontalDpi="300" verticalDpi="300" orientation="landscape" r:id="rId1"/>
  <ignoredErrors>
    <ignoredError sqref="A4:G4" numberStoredAsText="1"/>
  </ignoredErrors>
</worksheet>
</file>

<file path=xl/worksheets/sheet38.xml><?xml version="1.0" encoding="utf-8"?>
<worksheet xmlns="http://schemas.openxmlformats.org/spreadsheetml/2006/main" xmlns:r="http://schemas.openxmlformats.org/officeDocument/2006/relationships">
  <sheetPr codeName="Sheet38"/>
  <dimension ref="A1:L4"/>
  <sheetViews>
    <sheetView workbookViewId="0" topLeftCell="A1">
      <selection activeCell="A1" sqref="A1:L1"/>
    </sheetView>
  </sheetViews>
  <sheetFormatPr defaultColWidth="9.140625" defaultRowHeight="12.75"/>
  <cols>
    <col min="1" max="1" width="5.28125" style="105" customWidth="1"/>
    <col min="2" max="2" width="14.28125" style="105" customWidth="1"/>
    <col min="3" max="3" width="24.421875" style="105" customWidth="1"/>
    <col min="4" max="4" width="11.7109375" style="108" customWidth="1"/>
    <col min="5" max="5" width="11.421875" style="120" customWidth="1"/>
    <col min="6" max="6" width="10.57421875" style="108" customWidth="1"/>
    <col min="7" max="7" width="11.7109375" style="108" customWidth="1"/>
    <col min="8" max="8" width="20.28125" style="95" customWidth="1"/>
    <col min="9" max="9" width="10.28125" style="95" customWidth="1"/>
    <col min="10" max="10" width="10.8515625" style="95" customWidth="1"/>
    <col min="11" max="11" width="10.00390625" style="108" customWidth="1"/>
    <col min="12" max="12" width="10.421875" style="0" customWidth="1"/>
    <col min="13" max="255" width="9.140625" style="0" hidden="1" customWidth="1"/>
    <col min="256" max="16384" width="2.421875" style="0" hidden="1" customWidth="1"/>
  </cols>
  <sheetData>
    <row r="1" spans="1:12" ht="15" customHeight="1">
      <c r="A1" s="323" t="s">
        <v>785</v>
      </c>
      <c r="B1" s="323"/>
      <c r="C1" s="323"/>
      <c r="D1" s="323"/>
      <c r="E1" s="323"/>
      <c r="F1" s="323"/>
      <c r="G1" s="323"/>
      <c r="H1" s="323"/>
      <c r="I1" s="323"/>
      <c r="J1" s="323"/>
      <c r="K1" s="323"/>
      <c r="L1" s="323"/>
    </row>
    <row r="2" spans="1:12" ht="12.75" customHeight="1">
      <c r="A2" s="203" t="s">
        <v>1084</v>
      </c>
      <c r="B2" s="203"/>
      <c r="C2" s="203"/>
      <c r="D2" s="131">
        <f>SUM(D5:D65536)</f>
        <v>0</v>
      </c>
      <c r="E2" s="142"/>
      <c r="F2" s="123">
        <f>SUM(F5:F65536)</f>
        <v>0</v>
      </c>
      <c r="G2" s="123">
        <f>SUM(G5:G65536)</f>
        <v>0</v>
      </c>
      <c r="H2" s="185"/>
      <c r="I2" s="185"/>
      <c r="J2" s="185"/>
      <c r="K2" s="185"/>
      <c r="L2" s="185"/>
    </row>
    <row r="3" spans="1:12" ht="63">
      <c r="A3" s="10" t="s">
        <v>934</v>
      </c>
      <c r="B3" s="10" t="s">
        <v>777</v>
      </c>
      <c r="C3" s="10" t="s">
        <v>903</v>
      </c>
      <c r="D3" s="10" t="s">
        <v>778</v>
      </c>
      <c r="E3" s="16" t="s">
        <v>779</v>
      </c>
      <c r="F3" s="10" t="s">
        <v>547</v>
      </c>
      <c r="G3" s="10" t="s">
        <v>780</v>
      </c>
      <c r="H3" s="10" t="s">
        <v>904</v>
      </c>
      <c r="I3" s="10" t="s">
        <v>120</v>
      </c>
      <c r="J3" s="10" t="s">
        <v>58</v>
      </c>
      <c r="K3" s="10" t="s">
        <v>122</v>
      </c>
      <c r="L3" s="10" t="s">
        <v>1431</v>
      </c>
    </row>
    <row r="4" spans="1:12" ht="12.75">
      <c r="A4" s="21" t="s">
        <v>213</v>
      </c>
      <c r="B4" s="21" t="s">
        <v>812</v>
      </c>
      <c r="C4" s="21" t="s">
        <v>139</v>
      </c>
      <c r="D4" s="21" t="s">
        <v>142</v>
      </c>
      <c r="E4" s="21" t="s">
        <v>211</v>
      </c>
      <c r="F4" s="21" t="s">
        <v>754</v>
      </c>
      <c r="G4" s="21" t="s">
        <v>755</v>
      </c>
      <c r="H4" s="21"/>
      <c r="I4" s="21"/>
      <c r="J4" s="21"/>
      <c r="K4" s="21"/>
      <c r="L4" s="21" t="s">
        <v>756</v>
      </c>
    </row>
  </sheetData>
  <sheetProtection sheet="1" objects="1" scenarios="1"/>
  <mergeCells count="2">
    <mergeCell ref="A2:C2"/>
    <mergeCell ref="A1:L1"/>
  </mergeCells>
  <dataValidations count="1">
    <dataValidation type="list" allowBlank="1" showInputMessage="1" showErrorMessage="1" sqref="J5:J65536">
      <formula1>States</formula1>
    </dataValidation>
  </dataValidations>
  <printOptions/>
  <pageMargins left="0.75" right="0.29" top="1" bottom="1" header="0.5" footer="0.5"/>
  <pageSetup blackAndWhite="1" horizontalDpi="300" verticalDpi="300" orientation="landscape" scale="91" r:id="rId1"/>
  <ignoredErrors>
    <ignoredError sqref="E4 A4:D4 F4:G4" numberStoredAsText="1"/>
  </ignoredErrors>
</worksheet>
</file>

<file path=xl/worksheets/sheet39.xml><?xml version="1.0" encoding="utf-8"?>
<worksheet xmlns="http://schemas.openxmlformats.org/spreadsheetml/2006/main" xmlns:r="http://schemas.openxmlformats.org/officeDocument/2006/relationships">
  <sheetPr codeName="Sheet48"/>
  <dimension ref="A1:I45"/>
  <sheetViews>
    <sheetView workbookViewId="0" topLeftCell="A1">
      <selection activeCell="A1" sqref="A1:I1"/>
    </sheetView>
  </sheetViews>
  <sheetFormatPr defaultColWidth="9.140625" defaultRowHeight="12.75" zeroHeight="1"/>
  <cols>
    <col min="1" max="1" width="4.57421875" style="0" customWidth="1"/>
    <col min="2" max="2" width="5.28125" style="0" customWidth="1"/>
    <col min="3" max="3" width="10.8515625" style="0" customWidth="1"/>
    <col min="4" max="4" width="4.28125" style="0" customWidth="1"/>
    <col min="5" max="5" width="14.8515625" style="0" customWidth="1"/>
    <col min="6" max="6" width="5.28125" style="0" customWidth="1"/>
    <col min="7" max="7" width="20.421875" style="0" customWidth="1"/>
    <col min="8" max="8" width="5.421875" style="0" customWidth="1"/>
    <col min="9" max="9" width="13.57421875" style="0" customWidth="1"/>
    <col min="10" max="14" width="9.140625" style="0" hidden="1" customWidth="1"/>
    <col min="15" max="15" width="3.57421875" style="0" hidden="1" customWidth="1"/>
    <col min="16" max="16" width="4.57421875" style="0" hidden="1" customWidth="1"/>
    <col min="17" max="255" width="17.28125" style="0" hidden="1" customWidth="1"/>
    <col min="256" max="16384" width="7.140625" style="0" hidden="1" customWidth="1"/>
  </cols>
  <sheetData>
    <row r="1" spans="1:9" ht="21" customHeight="1">
      <c r="A1" s="334" t="s">
        <v>1349</v>
      </c>
      <c r="B1" s="335"/>
      <c r="C1" s="335"/>
      <c r="D1" s="335"/>
      <c r="E1" s="335"/>
      <c r="F1" s="335"/>
      <c r="G1" s="335"/>
      <c r="H1" s="335"/>
      <c r="I1" s="336"/>
    </row>
    <row r="2" spans="1:9" ht="16.5" customHeight="1" hidden="1">
      <c r="A2" s="199"/>
      <c r="B2" s="166"/>
      <c r="C2" s="166"/>
      <c r="D2" s="166"/>
      <c r="E2" s="166"/>
      <c r="F2" s="166"/>
      <c r="G2" s="166"/>
      <c r="H2" s="166"/>
      <c r="I2" s="167"/>
    </row>
    <row r="3" spans="1:9" ht="14.25" customHeight="1">
      <c r="A3" s="160" t="s">
        <v>1350</v>
      </c>
      <c r="B3" s="161"/>
      <c r="C3" s="161"/>
      <c r="D3" s="161"/>
      <c r="E3" s="161"/>
      <c r="F3" s="161"/>
      <c r="G3" s="161"/>
      <c r="H3" s="161"/>
      <c r="I3" s="162"/>
    </row>
    <row r="4" spans="1:9" ht="13.5" customHeight="1">
      <c r="A4" s="341" t="s">
        <v>1351</v>
      </c>
      <c r="B4" s="342"/>
      <c r="C4" s="342"/>
      <c r="D4" s="342"/>
      <c r="E4" s="342"/>
      <c r="F4" s="342"/>
      <c r="G4" s="342"/>
      <c r="H4" s="342"/>
      <c r="I4" s="343"/>
    </row>
    <row r="5" spans="1:9" ht="12" customHeight="1">
      <c r="A5" s="231" t="s">
        <v>1352</v>
      </c>
      <c r="B5" s="232"/>
      <c r="C5" s="232"/>
      <c r="D5" s="232"/>
      <c r="E5" s="338" t="str">
        <f>'PartA.General'!G11&amp;" "&amp;'PartA.General'!G12&amp;" "&amp;'PartA.General'!G13</f>
        <v>  </v>
      </c>
      <c r="F5" s="339"/>
      <c r="G5" s="339"/>
      <c r="H5" s="339"/>
      <c r="I5" s="340"/>
    </row>
    <row r="6" spans="1:9" ht="27.75" customHeight="1">
      <c r="A6" s="258" t="s">
        <v>1433</v>
      </c>
      <c r="B6" s="337"/>
      <c r="C6" s="337"/>
      <c r="D6" s="337"/>
      <c r="E6" s="337"/>
      <c r="F6" s="337"/>
      <c r="G6" s="337"/>
      <c r="H6" s="337"/>
      <c r="I6" s="259"/>
    </row>
    <row r="7" spans="1:9" ht="13.5" customHeight="1">
      <c r="A7" s="211" t="s">
        <v>1104</v>
      </c>
      <c r="B7" s="330"/>
      <c r="C7" s="330"/>
      <c r="D7" s="330"/>
      <c r="E7" s="330"/>
      <c r="F7" s="330"/>
      <c r="G7" s="330"/>
      <c r="H7" s="330"/>
      <c r="I7" s="331"/>
    </row>
    <row r="8" spans="1:9" ht="15" customHeight="1">
      <c r="A8" s="302" t="s">
        <v>1353</v>
      </c>
      <c r="B8" s="332"/>
      <c r="C8" s="332"/>
      <c r="D8" s="332"/>
      <c r="E8" s="332"/>
      <c r="F8" s="333"/>
      <c r="G8" s="302" t="s">
        <v>51</v>
      </c>
      <c r="H8" s="332"/>
      <c r="I8" s="333"/>
    </row>
    <row r="9" spans="1:9" ht="15" customHeight="1">
      <c r="A9" s="327" t="str">
        <f>'PartA.General'!G11&amp;" "&amp;'PartA.General'!G12&amp;" "&amp;'PartA.General'!G13</f>
        <v>  </v>
      </c>
      <c r="B9" s="328"/>
      <c r="C9" s="328"/>
      <c r="D9" s="328"/>
      <c r="E9" s="328"/>
      <c r="F9" s="329"/>
      <c r="G9" s="327">
        <f>IF(TRIM('PartA.General'!G14)="","",'PartA.General'!G14)</f>
      </c>
      <c r="H9" s="328"/>
      <c r="I9" s="329"/>
    </row>
    <row r="10" spans="1:9" ht="14.25" customHeight="1">
      <c r="A10" s="302" t="s">
        <v>53</v>
      </c>
      <c r="B10" s="332"/>
      <c r="C10" s="332"/>
      <c r="D10" s="332"/>
      <c r="E10" s="332"/>
      <c r="F10" s="333"/>
      <c r="G10" s="302" t="s">
        <v>54</v>
      </c>
      <c r="H10" s="332"/>
      <c r="I10" s="333"/>
    </row>
    <row r="11" spans="1:9" ht="15.75" customHeight="1">
      <c r="A11" s="327">
        <f>IF(TRIM('PartA.General'!G21)="","",'PartA.General'!G21)</f>
      </c>
      <c r="B11" s="328"/>
      <c r="C11" s="328"/>
      <c r="D11" s="328"/>
      <c r="E11" s="328"/>
      <c r="F11" s="329"/>
      <c r="G11" s="327">
        <f>IF(TRIM('PartA.General'!G22)="","",'PartA.General'!G22)</f>
      </c>
      <c r="H11" s="328"/>
      <c r="I11" s="329"/>
    </row>
    <row r="12" spans="1:9" ht="12.75" customHeight="1">
      <c r="A12" s="302" t="s">
        <v>55</v>
      </c>
      <c r="B12" s="332"/>
      <c r="C12" s="332"/>
      <c r="D12" s="332"/>
      <c r="E12" s="332"/>
      <c r="F12" s="333"/>
      <c r="G12" s="302" t="s">
        <v>56</v>
      </c>
      <c r="H12" s="332"/>
      <c r="I12" s="333"/>
    </row>
    <row r="13" spans="1:9" ht="12.75" customHeight="1">
      <c r="A13" s="327">
        <f>IF(TRIM('PartA.General'!G23)="","",'PartA.General'!G23)</f>
      </c>
      <c r="B13" s="328"/>
      <c r="C13" s="328"/>
      <c r="D13" s="328"/>
      <c r="E13" s="328"/>
      <c r="F13" s="329"/>
      <c r="G13" s="327">
        <f>IF(TRIM('PartA.General'!G24)="","",'PartA.General'!G24)</f>
      </c>
      <c r="H13" s="328"/>
      <c r="I13" s="329"/>
    </row>
    <row r="14" spans="1:9" ht="12.75" customHeight="1">
      <c r="A14" s="302" t="s">
        <v>57</v>
      </c>
      <c r="B14" s="332"/>
      <c r="C14" s="332"/>
      <c r="D14" s="332"/>
      <c r="E14" s="332"/>
      <c r="F14" s="333"/>
      <c r="G14" s="302" t="s">
        <v>58</v>
      </c>
      <c r="H14" s="332"/>
      <c r="I14" s="333"/>
    </row>
    <row r="15" spans="1:9" ht="13.5" customHeight="1">
      <c r="A15" s="327" t="str">
        <f>IF(TRIM('PartA.General'!G25)="","",'PartA.General'!G25)&amp;"-"&amp;IF(TRIM('PartA.General'!G27)="","",'PartA.General'!G27)</f>
        <v>-</v>
      </c>
      <c r="B15" s="328"/>
      <c r="C15" s="328"/>
      <c r="D15" s="328"/>
      <c r="E15" s="328"/>
      <c r="F15" s="329"/>
      <c r="G15" s="327">
        <f>IF(TRIM('PartA.General'!G26)="","",'PartA.General'!G26)</f>
      </c>
      <c r="H15" s="328"/>
      <c r="I15" s="329"/>
    </row>
    <row r="16" spans="1:9" ht="12.75" customHeight="1">
      <c r="A16" s="324" t="s">
        <v>1354</v>
      </c>
      <c r="B16" s="325"/>
      <c r="C16" s="325"/>
      <c r="D16" s="325"/>
      <c r="E16" s="325"/>
      <c r="F16" s="325"/>
      <c r="G16" s="325"/>
      <c r="H16" s="325"/>
      <c r="I16" s="326"/>
    </row>
    <row r="17" spans="1:9" ht="12.75" customHeight="1">
      <c r="A17" s="36" t="s">
        <v>78</v>
      </c>
      <c r="B17" s="199" t="s">
        <v>1355</v>
      </c>
      <c r="C17" s="354"/>
      <c r="D17" s="354"/>
      <c r="E17" s="354"/>
      <c r="F17" s="354"/>
      <c r="G17" s="355"/>
      <c r="H17" s="36" t="s">
        <v>213</v>
      </c>
      <c r="I17" s="46">
        <f>'PartB-ComputeTotalIncomeTax'!I24</f>
        <v>0</v>
      </c>
    </row>
    <row r="18" spans="1:9" ht="12.75" customHeight="1">
      <c r="A18" s="36" t="s">
        <v>79</v>
      </c>
      <c r="B18" s="199" t="s">
        <v>1356</v>
      </c>
      <c r="C18" s="354"/>
      <c r="D18" s="354"/>
      <c r="E18" s="354"/>
      <c r="F18" s="354"/>
      <c r="G18" s="355"/>
      <c r="H18" s="36" t="s">
        <v>812</v>
      </c>
      <c r="I18" s="46">
        <f>'PartB-ComputeTotalIncomeTax'!I25</f>
        <v>0</v>
      </c>
    </row>
    <row r="19" spans="1:9" ht="12.75" customHeight="1">
      <c r="A19" s="36" t="s">
        <v>138</v>
      </c>
      <c r="B19" s="199" t="s">
        <v>1357</v>
      </c>
      <c r="C19" s="354"/>
      <c r="D19" s="354"/>
      <c r="E19" s="354"/>
      <c r="F19" s="354"/>
      <c r="G19" s="355"/>
      <c r="H19" s="36" t="s">
        <v>139</v>
      </c>
      <c r="I19" s="46">
        <f>I17-I18</f>
        <v>0</v>
      </c>
    </row>
    <row r="20" spans="1:9" ht="12.75" customHeight="1">
      <c r="A20" s="36" t="s">
        <v>141</v>
      </c>
      <c r="B20" s="199" t="s">
        <v>1358</v>
      </c>
      <c r="C20" s="354"/>
      <c r="D20" s="354"/>
      <c r="E20" s="354"/>
      <c r="F20" s="354"/>
      <c r="G20" s="355"/>
      <c r="H20" s="36" t="s">
        <v>142</v>
      </c>
      <c r="I20" s="46">
        <f>'PartB-ComputeTotalIncomeTax'!I47</f>
        <v>0</v>
      </c>
    </row>
    <row r="21" spans="1:9" ht="12.75" customHeight="1">
      <c r="A21" s="36" t="s">
        <v>207</v>
      </c>
      <c r="B21" s="199" t="s">
        <v>1359</v>
      </c>
      <c r="C21" s="354"/>
      <c r="D21" s="354"/>
      <c r="E21" s="354"/>
      <c r="F21" s="354"/>
      <c r="G21" s="355"/>
      <c r="H21" s="36" t="s">
        <v>211</v>
      </c>
      <c r="I21" s="46">
        <f>'PartB-ComputeTotalIncomeTax'!I51</f>
        <v>0</v>
      </c>
    </row>
    <row r="22" spans="1:9" ht="12.75" customHeight="1">
      <c r="A22" s="36" t="s">
        <v>261</v>
      </c>
      <c r="B22" s="199" t="s">
        <v>1360</v>
      </c>
      <c r="C22" s="354"/>
      <c r="D22" s="354"/>
      <c r="E22" s="354"/>
      <c r="F22" s="354"/>
      <c r="G22" s="355"/>
      <c r="H22" s="36" t="s">
        <v>754</v>
      </c>
      <c r="I22" s="46">
        <f>I20+I21</f>
        <v>0</v>
      </c>
    </row>
    <row r="23" spans="1:9" ht="12.75" customHeight="1">
      <c r="A23" s="36" t="s">
        <v>262</v>
      </c>
      <c r="B23" s="199" t="s">
        <v>615</v>
      </c>
      <c r="C23" s="354"/>
      <c r="D23" s="354"/>
      <c r="E23" s="354"/>
      <c r="F23" s="354"/>
      <c r="G23" s="354"/>
      <c r="H23" s="354"/>
      <c r="I23" s="355"/>
    </row>
    <row r="24" spans="1:9" ht="12.75" customHeight="1">
      <c r="A24" s="9"/>
      <c r="B24" s="9" t="s">
        <v>88</v>
      </c>
      <c r="C24" s="199" t="s">
        <v>1361</v>
      </c>
      <c r="D24" s="166"/>
      <c r="E24" s="167"/>
      <c r="F24" s="81" t="s">
        <v>522</v>
      </c>
      <c r="G24" s="46">
        <f>'PartB-ComputeTotalIncomeTax'!G55</f>
        <v>0</v>
      </c>
      <c r="H24" s="3"/>
      <c r="I24" s="4"/>
    </row>
    <row r="25" spans="1:9" ht="12.75" customHeight="1">
      <c r="A25" s="9"/>
      <c r="B25" s="9" t="s">
        <v>93</v>
      </c>
      <c r="C25" s="199" t="s">
        <v>1362</v>
      </c>
      <c r="D25" s="166"/>
      <c r="E25" s="167"/>
      <c r="F25" s="81" t="s">
        <v>523</v>
      </c>
      <c r="G25" s="46">
        <f>'PartB-ComputeTotalIncomeTax'!G56</f>
        <v>0</v>
      </c>
      <c r="H25" s="82"/>
      <c r="I25" s="83"/>
    </row>
    <row r="26" spans="1:9" ht="12.75" customHeight="1">
      <c r="A26" s="9"/>
      <c r="B26" s="9" t="s">
        <v>102</v>
      </c>
      <c r="C26" s="199" t="s">
        <v>1363</v>
      </c>
      <c r="D26" s="166"/>
      <c r="E26" s="167"/>
      <c r="F26" s="81" t="s">
        <v>524</v>
      </c>
      <c r="G26" s="46">
        <f>'PartB-ComputeTotalIncomeTax'!G57</f>
        <v>0</v>
      </c>
      <c r="H26" s="82"/>
      <c r="I26" s="83"/>
    </row>
    <row r="27" spans="1:9" ht="12.75" customHeight="1">
      <c r="A27" s="9"/>
      <c r="B27" s="9" t="s">
        <v>161</v>
      </c>
      <c r="C27" s="199" t="s">
        <v>1364</v>
      </c>
      <c r="D27" s="166"/>
      <c r="E27" s="167"/>
      <c r="F27" s="81" t="s">
        <v>525</v>
      </c>
      <c r="G27" s="46">
        <f>'PartB-ComputeTotalIncomeTax'!G58</f>
        <v>0</v>
      </c>
      <c r="H27" s="84"/>
      <c r="I27" s="85"/>
    </row>
    <row r="28" spans="1:9" ht="12.75" customHeight="1">
      <c r="A28" s="9"/>
      <c r="B28" s="9" t="s">
        <v>151</v>
      </c>
      <c r="C28" s="199" t="s">
        <v>1365</v>
      </c>
      <c r="D28" s="166"/>
      <c r="E28" s="166"/>
      <c r="F28" s="359"/>
      <c r="G28" s="360"/>
      <c r="H28" s="86" t="s">
        <v>526</v>
      </c>
      <c r="I28" s="78">
        <f>SUM(G24:G27)</f>
        <v>0</v>
      </c>
    </row>
    <row r="29" spans="1:9" ht="12.75" customHeight="1">
      <c r="A29" s="36" t="s">
        <v>263</v>
      </c>
      <c r="B29" s="199" t="s">
        <v>1366</v>
      </c>
      <c r="C29" s="166"/>
      <c r="D29" s="166"/>
      <c r="E29" s="166"/>
      <c r="F29" s="166"/>
      <c r="G29" s="167"/>
      <c r="H29" s="36" t="s">
        <v>756</v>
      </c>
      <c r="I29" s="46">
        <f>IF(I22&gt;I28,I22-I28,0)</f>
        <v>0</v>
      </c>
    </row>
    <row r="30" spans="1:9" ht="12.75" customHeight="1">
      <c r="A30" s="36" t="s">
        <v>281</v>
      </c>
      <c r="B30" s="199" t="s">
        <v>1367</v>
      </c>
      <c r="C30" s="166"/>
      <c r="D30" s="166"/>
      <c r="E30" s="166"/>
      <c r="F30" s="166"/>
      <c r="G30" s="167"/>
      <c r="H30" s="36" t="s">
        <v>282</v>
      </c>
      <c r="I30" s="46">
        <f>IF(I28&gt;I22,I28-I22,0)</f>
        <v>0</v>
      </c>
    </row>
    <row r="31" spans="1:9" ht="12.75" customHeight="1">
      <c r="A31" s="344" t="s">
        <v>877</v>
      </c>
      <c r="B31" s="345"/>
      <c r="C31" s="345"/>
      <c r="D31" s="345"/>
      <c r="E31" s="345"/>
      <c r="F31" s="345"/>
      <c r="G31" s="345"/>
      <c r="H31" s="345"/>
      <c r="I31" s="346"/>
    </row>
    <row r="32" spans="1:9" ht="12.75" customHeight="1">
      <c r="A32" s="36" t="s">
        <v>277</v>
      </c>
      <c r="B32" s="199" t="s">
        <v>1368</v>
      </c>
      <c r="C32" s="166"/>
      <c r="D32" s="166"/>
      <c r="E32" s="166"/>
      <c r="F32" s="166"/>
      <c r="G32" s="167"/>
      <c r="H32" s="36" t="s">
        <v>283</v>
      </c>
      <c r="I32" s="46">
        <v>0</v>
      </c>
    </row>
    <row r="33" spans="1:9" ht="12.75" customHeight="1">
      <c r="A33" s="36" t="s">
        <v>278</v>
      </c>
      <c r="B33" s="199" t="s">
        <v>1369</v>
      </c>
      <c r="C33" s="166"/>
      <c r="D33" s="166"/>
      <c r="E33" s="166"/>
      <c r="F33" s="166"/>
      <c r="G33" s="167"/>
      <c r="H33" s="36" t="s">
        <v>284</v>
      </c>
      <c r="I33" s="46">
        <v>0</v>
      </c>
    </row>
    <row r="34" spans="1:9" ht="12.75" customHeight="1">
      <c r="A34" s="36" t="s">
        <v>279</v>
      </c>
      <c r="B34" s="199" t="s">
        <v>1370</v>
      </c>
      <c r="C34" s="166"/>
      <c r="D34" s="166"/>
      <c r="E34" s="166"/>
      <c r="F34" s="166"/>
      <c r="G34" s="167"/>
      <c r="H34" s="36" t="s">
        <v>285</v>
      </c>
      <c r="I34" s="46">
        <v>0</v>
      </c>
    </row>
    <row r="35" spans="1:9" ht="12.75" customHeight="1">
      <c r="A35" s="36" t="s">
        <v>280</v>
      </c>
      <c r="B35" s="199" t="s">
        <v>1360</v>
      </c>
      <c r="C35" s="166"/>
      <c r="D35" s="166"/>
      <c r="E35" s="166"/>
      <c r="F35" s="166"/>
      <c r="G35" s="167"/>
      <c r="H35" s="36" t="s">
        <v>286</v>
      </c>
      <c r="I35" s="46">
        <v>0</v>
      </c>
    </row>
    <row r="36" spans="1:9" ht="12.75" customHeight="1">
      <c r="A36" s="36" t="s">
        <v>301</v>
      </c>
      <c r="B36" s="199" t="s">
        <v>615</v>
      </c>
      <c r="C36" s="354"/>
      <c r="D36" s="354"/>
      <c r="E36" s="354"/>
      <c r="F36" s="354"/>
      <c r="G36" s="354"/>
      <c r="H36" s="354"/>
      <c r="I36" s="355"/>
    </row>
    <row r="37" spans="1:9" ht="12.75" customHeight="1">
      <c r="A37" s="9"/>
      <c r="B37" s="9" t="s">
        <v>88</v>
      </c>
      <c r="C37" s="199" t="s">
        <v>1361</v>
      </c>
      <c r="D37" s="166"/>
      <c r="E37" s="167"/>
      <c r="F37" s="81" t="s">
        <v>1371</v>
      </c>
      <c r="G37" s="87">
        <v>0</v>
      </c>
      <c r="H37" s="88"/>
      <c r="I37" s="89"/>
    </row>
    <row r="38" spans="1:9" ht="12.75" customHeight="1">
      <c r="A38" s="9"/>
      <c r="B38" s="9" t="s">
        <v>93</v>
      </c>
      <c r="C38" s="199" t="s">
        <v>1364</v>
      </c>
      <c r="D38" s="166"/>
      <c r="E38" s="167"/>
      <c r="F38" s="81" t="s">
        <v>1372</v>
      </c>
      <c r="G38" s="87">
        <v>0</v>
      </c>
      <c r="H38" s="90"/>
      <c r="I38" s="91"/>
    </row>
    <row r="39" spans="1:9" ht="13.5" customHeight="1">
      <c r="A39" s="9"/>
      <c r="B39" s="9" t="s">
        <v>102</v>
      </c>
      <c r="C39" s="199" t="s">
        <v>1373</v>
      </c>
      <c r="D39" s="354"/>
      <c r="E39" s="354"/>
      <c r="F39" s="354"/>
      <c r="G39" s="355"/>
      <c r="H39" s="86" t="s">
        <v>1374</v>
      </c>
      <c r="I39" s="78">
        <f>SUM(G37:G38)</f>
        <v>0</v>
      </c>
    </row>
    <row r="40" spans="1:9" ht="14.25" customHeight="1">
      <c r="A40" s="36" t="s">
        <v>302</v>
      </c>
      <c r="B40" s="199" t="s">
        <v>1375</v>
      </c>
      <c r="C40" s="166"/>
      <c r="D40" s="166"/>
      <c r="E40" s="166"/>
      <c r="F40" s="166"/>
      <c r="G40" s="167"/>
      <c r="H40" s="36" t="s">
        <v>601</v>
      </c>
      <c r="I40" s="46">
        <f>IF(I35&gt;I39,I35-I39,0)</f>
        <v>0</v>
      </c>
    </row>
    <row r="41" spans="1:9" ht="15" customHeight="1">
      <c r="A41" s="36" t="s">
        <v>313</v>
      </c>
      <c r="B41" s="199" t="s">
        <v>1376</v>
      </c>
      <c r="C41" s="166"/>
      <c r="D41" s="166"/>
      <c r="E41" s="166"/>
      <c r="F41" s="166"/>
      <c r="G41" s="167"/>
      <c r="H41" s="36" t="s">
        <v>1377</v>
      </c>
      <c r="I41" s="46">
        <f>IF(I39&gt;I35,I39-I35,0)</f>
        <v>0</v>
      </c>
    </row>
    <row r="42" spans="1:9" ht="16.5" customHeight="1">
      <c r="A42" s="197" t="s">
        <v>1378</v>
      </c>
      <c r="B42" s="353"/>
      <c r="C42" s="347"/>
      <c r="D42" s="348"/>
      <c r="E42" s="349"/>
      <c r="F42" s="356" t="s">
        <v>1379</v>
      </c>
      <c r="G42" s="348"/>
      <c r="H42" s="348"/>
      <c r="I42" s="349"/>
    </row>
    <row r="43" spans="1:9" ht="34.5" customHeight="1">
      <c r="A43" s="197" t="s">
        <v>627</v>
      </c>
      <c r="B43" s="353"/>
      <c r="C43" s="350"/>
      <c r="D43" s="351"/>
      <c r="E43" s="352"/>
      <c r="F43" s="357"/>
      <c r="G43" s="357"/>
      <c r="H43" s="357"/>
      <c r="I43" s="358"/>
    </row>
    <row r="44" spans="1:9" ht="12.75">
      <c r="A44" t="s">
        <v>990</v>
      </c>
      <c r="I44" s="129">
        <f>IF(TRIM('PartA.General'!G35)="","",'PartA.General'!G35)</f>
      </c>
    </row>
    <row r="45" spans="1:9" ht="12.75">
      <c r="A45" t="s">
        <v>991</v>
      </c>
      <c r="I45" s="129">
        <f>'Sch-CurrentLossAdj'!D5+'Sch-CurrentLossAdj'!E5+'Sch-CurrentLossAdj'!F5+ABS(MIN('Sch-CapitalGains'!I23,0))+ABS(MIN('Sch-CapitalGains'!I55,0))</f>
        <v>0</v>
      </c>
    </row>
  </sheetData>
  <sheetProtection/>
  <mergeCells count="55">
    <mergeCell ref="A42:B42"/>
    <mergeCell ref="F42:I43"/>
    <mergeCell ref="B17:G17"/>
    <mergeCell ref="B18:G18"/>
    <mergeCell ref="B19:G19"/>
    <mergeCell ref="B20:G20"/>
    <mergeCell ref="B21:G21"/>
    <mergeCell ref="B22:G22"/>
    <mergeCell ref="B23:I23"/>
    <mergeCell ref="C28:G28"/>
    <mergeCell ref="B40:G40"/>
    <mergeCell ref="B41:G41"/>
    <mergeCell ref="A5:D5"/>
    <mergeCell ref="B29:G29"/>
    <mergeCell ref="B30:G30"/>
    <mergeCell ref="B32:G32"/>
    <mergeCell ref="A14:F14"/>
    <mergeCell ref="A12:F12"/>
    <mergeCell ref="A13:F13"/>
    <mergeCell ref="A11:F11"/>
    <mergeCell ref="A15:F15"/>
    <mergeCell ref="C42:E42"/>
    <mergeCell ref="C43:E43"/>
    <mergeCell ref="A43:B43"/>
    <mergeCell ref="B33:G33"/>
    <mergeCell ref="B34:G34"/>
    <mergeCell ref="B35:G35"/>
    <mergeCell ref="B36:I36"/>
    <mergeCell ref="C39:G39"/>
    <mergeCell ref="C37:E37"/>
    <mergeCell ref="C38:E38"/>
    <mergeCell ref="C24:E24"/>
    <mergeCell ref="C25:E25"/>
    <mergeCell ref="C26:E26"/>
    <mergeCell ref="C27:E27"/>
    <mergeCell ref="A31:I31"/>
    <mergeCell ref="G12:I12"/>
    <mergeCell ref="A1:I1"/>
    <mergeCell ref="A6:I6"/>
    <mergeCell ref="A2:I2"/>
    <mergeCell ref="E5:I5"/>
    <mergeCell ref="G11:I11"/>
    <mergeCell ref="A3:I3"/>
    <mergeCell ref="A4:I4"/>
    <mergeCell ref="A10:F10"/>
    <mergeCell ref="A16:I16"/>
    <mergeCell ref="G15:I15"/>
    <mergeCell ref="G13:I13"/>
    <mergeCell ref="A7:I7"/>
    <mergeCell ref="A8:F8"/>
    <mergeCell ref="G10:I10"/>
    <mergeCell ref="A9:F9"/>
    <mergeCell ref="G9:I9"/>
    <mergeCell ref="G8:I8"/>
    <mergeCell ref="G14:I14"/>
  </mergeCells>
  <printOptions horizontalCentered="1" verticalCentered="1"/>
  <pageMargins left="0.75" right="0.78" top="1" bottom="1" header="0.5" footer="0.5"/>
  <pageSetup blackAndWhite="1" horizontalDpi="300" verticalDpi="300" orientation="portrait" scale="95" r:id="rId1"/>
  <ignoredErrors>
    <ignoredError sqref="H17:H22 H32:H35 H40:H41 H29:H30" numberStoredAsText="1"/>
    <ignoredError sqref="I22 I19" evalError="1"/>
  </ignoredErrors>
</worksheet>
</file>

<file path=xl/worksheets/sheet4.xml><?xml version="1.0" encoding="utf-8"?>
<worksheet xmlns="http://schemas.openxmlformats.org/spreadsheetml/2006/main" xmlns:r="http://schemas.openxmlformats.org/officeDocument/2006/relationships">
  <sheetPr codeName="Sheet3"/>
  <dimension ref="A1:I111"/>
  <sheetViews>
    <sheetView workbookViewId="0" topLeftCell="A1">
      <selection activeCell="A1" sqref="A1:I1"/>
    </sheetView>
  </sheetViews>
  <sheetFormatPr defaultColWidth="9.140625" defaultRowHeight="12.75" zeroHeight="1"/>
  <cols>
    <col min="1" max="1" width="3.57421875" style="0" customWidth="1"/>
    <col min="2" max="2" width="2.57421875" style="0" customWidth="1"/>
    <col min="3" max="3" width="27.8515625" style="0" customWidth="1"/>
    <col min="5" max="5" width="9.421875" style="0" customWidth="1"/>
    <col min="6" max="6" width="5.00390625" style="0" customWidth="1"/>
    <col min="7" max="7" width="14.00390625" style="0" customWidth="1"/>
    <col min="8" max="8" width="5.140625" style="0" customWidth="1"/>
    <col min="9" max="9" width="14.00390625" style="95" customWidth="1"/>
    <col min="10" max="16384" width="9.140625" style="0" hidden="1" customWidth="1"/>
  </cols>
  <sheetData>
    <row r="1" spans="1:9" ht="12.75">
      <c r="A1" s="164" t="s">
        <v>1403</v>
      </c>
      <c r="B1" s="164"/>
      <c r="C1" s="164"/>
      <c r="D1" s="164"/>
      <c r="E1" s="164"/>
      <c r="F1" s="164"/>
      <c r="G1" s="164"/>
      <c r="H1" s="164"/>
      <c r="I1" s="164"/>
    </row>
    <row r="2" spans="1:9" ht="12.75">
      <c r="A2" s="163" t="s">
        <v>967</v>
      </c>
      <c r="B2" s="163"/>
      <c r="C2" s="163"/>
      <c r="D2" s="163"/>
      <c r="E2" s="163"/>
      <c r="F2" s="163"/>
      <c r="G2" s="163"/>
      <c r="H2" s="163"/>
      <c r="I2" s="163"/>
    </row>
    <row r="3" spans="1:9" ht="12.75">
      <c r="A3" s="199"/>
      <c r="B3" s="166"/>
      <c r="C3" s="166"/>
      <c r="D3" s="166"/>
      <c r="E3" s="166"/>
      <c r="F3" s="166"/>
      <c r="G3" s="166"/>
      <c r="H3" s="166"/>
      <c r="I3" s="167"/>
    </row>
    <row r="4" spans="1:9" ht="12.75">
      <c r="A4" s="160" t="s">
        <v>1338</v>
      </c>
      <c r="B4" s="161"/>
      <c r="C4" s="161"/>
      <c r="D4" s="161"/>
      <c r="E4" s="161"/>
      <c r="F4" s="161"/>
      <c r="G4" s="161"/>
      <c r="H4" s="161"/>
      <c r="I4" s="162"/>
    </row>
    <row r="5" spans="1:9" ht="21" customHeight="1">
      <c r="A5" s="9" t="s">
        <v>78</v>
      </c>
      <c r="B5" s="169" t="s">
        <v>212</v>
      </c>
      <c r="C5" s="169"/>
      <c r="D5" s="169"/>
      <c r="E5" s="169"/>
      <c r="F5" s="169"/>
      <c r="G5" s="169"/>
      <c r="H5" s="136" t="s">
        <v>213</v>
      </c>
      <c r="I5" s="45"/>
    </row>
    <row r="6" spans="1:9" ht="15" customHeight="1">
      <c r="A6" s="9" t="s">
        <v>79</v>
      </c>
      <c r="B6" s="199" t="s">
        <v>214</v>
      </c>
      <c r="C6" s="166"/>
      <c r="D6" s="166"/>
      <c r="E6" s="166"/>
      <c r="F6" s="166"/>
      <c r="G6" s="166"/>
      <c r="H6" s="200"/>
      <c r="I6" s="201"/>
    </row>
    <row r="7" spans="1:9" ht="12.75">
      <c r="A7" s="9"/>
      <c r="B7" s="9" t="s">
        <v>88</v>
      </c>
      <c r="C7" s="197" t="s">
        <v>215</v>
      </c>
      <c r="D7" s="197"/>
      <c r="E7" s="197"/>
      <c r="F7" s="9" t="s">
        <v>220</v>
      </c>
      <c r="G7" s="45"/>
      <c r="H7" s="226"/>
      <c r="I7" s="227"/>
    </row>
    <row r="8" spans="1:9" ht="12.75">
      <c r="A8" s="9"/>
      <c r="B8" s="9" t="s">
        <v>93</v>
      </c>
      <c r="C8" s="197" t="s">
        <v>216</v>
      </c>
      <c r="D8" s="197"/>
      <c r="E8" s="197"/>
      <c r="F8" s="9" t="s">
        <v>221</v>
      </c>
      <c r="G8" s="45"/>
      <c r="H8" s="176"/>
      <c r="I8" s="228"/>
    </row>
    <row r="9" spans="1:9" ht="12.75">
      <c r="A9" s="9"/>
      <c r="B9" s="9" t="s">
        <v>102</v>
      </c>
      <c r="C9" s="197" t="s">
        <v>217</v>
      </c>
      <c r="D9" s="197"/>
      <c r="E9" s="197"/>
      <c r="F9" s="9" t="s">
        <v>143</v>
      </c>
      <c r="G9" s="45"/>
      <c r="H9" s="176"/>
      <c r="I9" s="228"/>
    </row>
    <row r="10" spans="1:9" ht="12.75">
      <c r="A10" s="9"/>
      <c r="B10" s="9" t="s">
        <v>161</v>
      </c>
      <c r="C10" s="197" t="s">
        <v>218</v>
      </c>
      <c r="D10" s="197"/>
      <c r="E10" s="197"/>
      <c r="F10" s="9" t="s">
        <v>222</v>
      </c>
      <c r="G10" s="45"/>
      <c r="H10" s="229"/>
      <c r="I10" s="230"/>
    </row>
    <row r="11" spans="1:9" ht="13.5" customHeight="1">
      <c r="A11" s="9"/>
      <c r="B11" s="9" t="s">
        <v>151</v>
      </c>
      <c r="C11" s="197" t="s">
        <v>219</v>
      </c>
      <c r="D11" s="197"/>
      <c r="E11" s="197"/>
      <c r="F11" s="216"/>
      <c r="G11" s="216"/>
      <c r="H11" s="9" t="s">
        <v>223</v>
      </c>
      <c r="I11" s="46">
        <f>SUM(G7:G10)</f>
        <v>0</v>
      </c>
    </row>
    <row r="12" spans="1:9" ht="12.75">
      <c r="A12" s="9" t="s">
        <v>138</v>
      </c>
      <c r="B12" s="231" t="s">
        <v>224</v>
      </c>
      <c r="C12" s="232"/>
      <c r="D12" s="232"/>
      <c r="E12" s="232"/>
      <c r="F12" s="232"/>
      <c r="G12" s="232"/>
      <c r="H12" s="233"/>
      <c r="I12" s="234"/>
    </row>
    <row r="13" spans="1:9" ht="12.75">
      <c r="A13" s="9"/>
      <c r="B13" s="9" t="s">
        <v>88</v>
      </c>
      <c r="C13" s="197" t="s">
        <v>225</v>
      </c>
      <c r="D13" s="197"/>
      <c r="E13" s="197"/>
      <c r="F13" s="9" t="s">
        <v>236</v>
      </c>
      <c r="G13" s="99"/>
      <c r="H13" s="235"/>
      <c r="I13" s="235"/>
    </row>
    <row r="14" spans="1:9" ht="12.75">
      <c r="A14" s="9"/>
      <c r="B14" s="9" t="s">
        <v>93</v>
      </c>
      <c r="C14" s="197" t="s">
        <v>226</v>
      </c>
      <c r="D14" s="197"/>
      <c r="E14" s="197"/>
      <c r="F14" s="9" t="s">
        <v>242</v>
      </c>
      <c r="G14" s="45"/>
      <c r="H14" s="235"/>
      <c r="I14" s="235"/>
    </row>
    <row r="15" spans="1:9" ht="12.75">
      <c r="A15" s="9"/>
      <c r="B15" s="9" t="s">
        <v>102</v>
      </c>
      <c r="C15" s="197" t="s">
        <v>227</v>
      </c>
      <c r="D15" s="197"/>
      <c r="E15" s="197"/>
      <c r="F15" s="9" t="s">
        <v>189</v>
      </c>
      <c r="G15" s="45"/>
      <c r="H15" s="235"/>
      <c r="I15" s="235"/>
    </row>
    <row r="16" spans="1:9" ht="12.75">
      <c r="A16" s="9"/>
      <c r="B16" s="9" t="s">
        <v>161</v>
      </c>
      <c r="C16" s="197" t="s">
        <v>228</v>
      </c>
      <c r="D16" s="197"/>
      <c r="E16" s="197"/>
      <c r="F16" s="9" t="s">
        <v>243</v>
      </c>
      <c r="G16" s="45"/>
      <c r="H16" s="235"/>
      <c r="I16" s="235"/>
    </row>
    <row r="17" spans="1:9" ht="12.75">
      <c r="A17" s="9"/>
      <c r="B17" s="9" t="s">
        <v>151</v>
      </c>
      <c r="C17" s="197" t="s">
        <v>229</v>
      </c>
      <c r="D17" s="197"/>
      <c r="E17" s="197"/>
      <c r="F17" s="9" t="s">
        <v>204</v>
      </c>
      <c r="G17" s="45"/>
      <c r="H17" s="235"/>
      <c r="I17" s="235"/>
    </row>
    <row r="18" spans="1:9" ht="21.75" customHeight="1">
      <c r="A18" s="9"/>
      <c r="B18" s="9" t="s">
        <v>237</v>
      </c>
      <c r="C18" s="197" t="s">
        <v>230</v>
      </c>
      <c r="D18" s="197"/>
      <c r="E18" s="197"/>
      <c r="F18" s="9" t="s">
        <v>244</v>
      </c>
      <c r="G18" s="45"/>
      <c r="H18" s="235"/>
      <c r="I18" s="235"/>
    </row>
    <row r="19" spans="1:9" ht="12.75">
      <c r="A19" s="9"/>
      <c r="B19" s="9" t="s">
        <v>238</v>
      </c>
      <c r="C19" s="197" t="s">
        <v>231</v>
      </c>
      <c r="D19" s="197"/>
      <c r="E19" s="197"/>
      <c r="F19" s="9" t="s">
        <v>245</v>
      </c>
      <c r="G19" s="45"/>
      <c r="H19" s="235"/>
      <c r="I19" s="235"/>
    </row>
    <row r="20" spans="1:9" ht="12.75">
      <c r="A20" s="9"/>
      <c r="B20" s="9" t="s">
        <v>239</v>
      </c>
      <c r="C20" s="197" t="s">
        <v>232</v>
      </c>
      <c r="D20" s="197"/>
      <c r="E20" s="197"/>
      <c r="F20" s="9" t="s">
        <v>246</v>
      </c>
      <c r="G20" s="45"/>
      <c r="H20" s="235"/>
      <c r="I20" s="235"/>
    </row>
    <row r="21" spans="1:9" ht="12.75">
      <c r="A21" s="9"/>
      <c r="B21" s="9" t="s">
        <v>89</v>
      </c>
      <c r="C21" s="197" t="s">
        <v>233</v>
      </c>
      <c r="D21" s="197"/>
      <c r="E21" s="197"/>
      <c r="F21" s="9" t="s">
        <v>247</v>
      </c>
      <c r="G21" s="45"/>
      <c r="H21" s="235"/>
      <c r="I21" s="235"/>
    </row>
    <row r="22" spans="1:9" ht="12.75">
      <c r="A22" s="9"/>
      <c r="B22" s="9" t="s">
        <v>240</v>
      </c>
      <c r="C22" s="199" t="s">
        <v>234</v>
      </c>
      <c r="D22" s="166"/>
      <c r="E22" s="167"/>
      <c r="F22" s="9" t="s">
        <v>248</v>
      </c>
      <c r="G22" s="45"/>
      <c r="H22" s="235"/>
      <c r="I22" s="235"/>
    </row>
    <row r="23" spans="1:9" ht="12.75">
      <c r="A23" s="9"/>
      <c r="B23" s="9" t="s">
        <v>241</v>
      </c>
      <c r="C23" s="197" t="s">
        <v>968</v>
      </c>
      <c r="D23" s="197"/>
      <c r="E23" s="197"/>
      <c r="F23" s="197"/>
      <c r="G23" s="197"/>
      <c r="H23" s="6" t="s">
        <v>249</v>
      </c>
      <c r="I23" s="46">
        <f>SUM(G13:G22)</f>
        <v>0</v>
      </c>
    </row>
    <row r="24" spans="1:9" ht="12.75" customHeight="1">
      <c r="A24" s="9" t="s">
        <v>141</v>
      </c>
      <c r="B24" s="199" t="s">
        <v>250</v>
      </c>
      <c r="C24" s="200"/>
      <c r="D24" s="200"/>
      <c r="E24" s="200"/>
      <c r="F24" s="200"/>
      <c r="G24" s="200"/>
      <c r="H24" s="16" t="s">
        <v>142</v>
      </c>
      <c r="I24" s="100"/>
    </row>
    <row r="25" spans="1:9" ht="12.75" customHeight="1">
      <c r="A25" s="9" t="s">
        <v>207</v>
      </c>
      <c r="B25" s="199" t="s">
        <v>1122</v>
      </c>
      <c r="C25" s="200"/>
      <c r="D25" s="200"/>
      <c r="E25" s="200"/>
      <c r="F25" s="200"/>
      <c r="G25" s="200"/>
      <c r="H25" s="137" t="s">
        <v>211</v>
      </c>
      <c r="I25" s="124">
        <f>I5+I11+I23+I24</f>
        <v>0</v>
      </c>
    </row>
    <row r="26" spans="1:9" ht="12.75">
      <c r="A26" s="199"/>
      <c r="B26" s="224"/>
      <c r="C26" s="224"/>
      <c r="D26" s="224"/>
      <c r="E26" s="224"/>
      <c r="F26" s="224"/>
      <c r="G26" s="224"/>
      <c r="H26" s="224"/>
      <c r="I26" s="225"/>
    </row>
    <row r="27" spans="1:9" ht="12.75">
      <c r="A27" s="160" t="s">
        <v>1339</v>
      </c>
      <c r="B27" s="222"/>
      <c r="C27" s="222"/>
      <c r="D27" s="222"/>
      <c r="E27" s="222"/>
      <c r="F27" s="222"/>
      <c r="G27" s="222"/>
      <c r="H27" s="222"/>
      <c r="I27" s="223"/>
    </row>
    <row r="28" spans="1:9" ht="12.75" customHeight="1">
      <c r="A28" s="9" t="s">
        <v>261</v>
      </c>
      <c r="B28" s="199" t="s">
        <v>251</v>
      </c>
      <c r="C28" s="200"/>
      <c r="D28" s="200"/>
      <c r="E28" s="200"/>
      <c r="F28" s="200"/>
      <c r="G28" s="200"/>
      <c r="H28" s="16" t="s">
        <v>754</v>
      </c>
      <c r="I28" s="101"/>
    </row>
    <row r="29" spans="1:9" ht="12.75" customHeight="1">
      <c r="A29" s="9" t="s">
        <v>262</v>
      </c>
      <c r="B29" s="199" t="s">
        <v>252</v>
      </c>
      <c r="C29" s="200"/>
      <c r="D29" s="200"/>
      <c r="E29" s="200"/>
      <c r="F29" s="200"/>
      <c r="G29" s="200"/>
      <c r="H29" s="137" t="s">
        <v>755</v>
      </c>
      <c r="I29" s="101"/>
    </row>
    <row r="30" spans="1:9" ht="12.75">
      <c r="A30" s="9" t="s">
        <v>263</v>
      </c>
      <c r="B30" s="197" t="s">
        <v>254</v>
      </c>
      <c r="C30" s="216"/>
      <c r="D30" s="216"/>
      <c r="E30" s="216"/>
      <c r="F30" s="216"/>
      <c r="G30" s="216"/>
      <c r="H30" s="216"/>
      <c r="I30" s="216"/>
    </row>
    <row r="31" spans="1:9" ht="12.75">
      <c r="A31" s="9"/>
      <c r="B31" s="9" t="s">
        <v>88</v>
      </c>
      <c r="C31" s="197" t="s">
        <v>255</v>
      </c>
      <c r="D31" s="197"/>
      <c r="E31" s="197"/>
      <c r="F31" s="9" t="s">
        <v>265</v>
      </c>
      <c r="G31" s="45"/>
      <c r="H31" s="197"/>
      <c r="I31" s="197"/>
    </row>
    <row r="32" spans="1:9" ht="12.75">
      <c r="A32" s="9"/>
      <c r="B32" s="9" t="s">
        <v>93</v>
      </c>
      <c r="C32" s="197" t="s">
        <v>256</v>
      </c>
      <c r="D32" s="197"/>
      <c r="E32" s="197"/>
      <c r="F32" s="9" t="s">
        <v>266</v>
      </c>
      <c r="G32" s="45"/>
      <c r="H32" s="197"/>
      <c r="I32" s="197"/>
    </row>
    <row r="33" spans="1:9" ht="12.75">
      <c r="A33" s="9"/>
      <c r="B33" s="9" t="s">
        <v>102</v>
      </c>
      <c r="C33" s="197" t="s">
        <v>257</v>
      </c>
      <c r="D33" s="197"/>
      <c r="E33" s="197"/>
      <c r="F33" s="9" t="s">
        <v>267</v>
      </c>
      <c r="G33" s="45"/>
      <c r="H33" s="197"/>
      <c r="I33" s="197"/>
    </row>
    <row r="34" spans="1:9" ht="12.75">
      <c r="A34" s="9"/>
      <c r="B34" s="9" t="s">
        <v>161</v>
      </c>
      <c r="C34" s="197" t="s">
        <v>258</v>
      </c>
      <c r="D34" s="197"/>
      <c r="E34" s="197"/>
      <c r="F34" s="9" t="s">
        <v>268</v>
      </c>
      <c r="G34" s="45"/>
      <c r="H34" s="197"/>
      <c r="I34" s="197"/>
    </row>
    <row r="35" spans="1:9" ht="12.75">
      <c r="A35" s="9"/>
      <c r="B35" s="9" t="s">
        <v>151</v>
      </c>
      <c r="C35" s="197" t="s">
        <v>216</v>
      </c>
      <c r="D35" s="197"/>
      <c r="E35" s="197"/>
      <c r="F35" s="9" t="s">
        <v>269</v>
      </c>
      <c r="G35" s="45"/>
      <c r="H35" s="197"/>
      <c r="I35" s="197"/>
    </row>
    <row r="36" spans="1:9" ht="12.75">
      <c r="A36" s="9"/>
      <c r="B36" s="9" t="s">
        <v>237</v>
      </c>
      <c r="C36" s="197" t="s">
        <v>217</v>
      </c>
      <c r="D36" s="197"/>
      <c r="E36" s="197"/>
      <c r="F36" s="9" t="s">
        <v>270</v>
      </c>
      <c r="G36" s="45"/>
      <c r="H36" s="197"/>
      <c r="I36" s="197"/>
    </row>
    <row r="37" spans="1:9" ht="12.75">
      <c r="A37" s="9"/>
      <c r="B37" s="9" t="s">
        <v>238</v>
      </c>
      <c r="C37" s="197" t="s">
        <v>259</v>
      </c>
      <c r="D37" s="197"/>
      <c r="E37" s="197"/>
      <c r="F37" s="9" t="s">
        <v>271</v>
      </c>
      <c r="G37" s="45"/>
      <c r="H37" s="197"/>
      <c r="I37" s="197"/>
    </row>
    <row r="38" spans="1:9" ht="12.75">
      <c r="A38" s="9"/>
      <c r="B38" s="9" t="s">
        <v>239</v>
      </c>
      <c r="C38" s="197" t="s">
        <v>260</v>
      </c>
      <c r="D38" s="197"/>
      <c r="E38" s="197"/>
      <c r="F38" s="197"/>
      <c r="G38" s="197"/>
      <c r="H38" s="6" t="s">
        <v>264</v>
      </c>
      <c r="I38" s="46">
        <f>SUM(G31:G37)</f>
        <v>0</v>
      </c>
    </row>
    <row r="39" spans="1:9" ht="12.75">
      <c r="A39" s="9" t="s">
        <v>281</v>
      </c>
      <c r="B39" s="197" t="s">
        <v>272</v>
      </c>
      <c r="C39" s="197"/>
      <c r="D39" s="197"/>
      <c r="E39" s="197"/>
      <c r="F39" s="197"/>
      <c r="G39" s="197"/>
      <c r="H39" s="79" t="s">
        <v>282</v>
      </c>
      <c r="I39" s="45"/>
    </row>
    <row r="40" spans="1:9" ht="12.75">
      <c r="A40" s="9" t="s">
        <v>277</v>
      </c>
      <c r="B40" s="197" t="s">
        <v>273</v>
      </c>
      <c r="C40" s="197"/>
      <c r="D40" s="197"/>
      <c r="E40" s="197"/>
      <c r="F40" s="197"/>
      <c r="G40" s="197"/>
      <c r="H40" s="79" t="s">
        <v>283</v>
      </c>
      <c r="I40" s="45"/>
    </row>
    <row r="41" spans="1:9" ht="12.75">
      <c r="A41" s="9" t="s">
        <v>278</v>
      </c>
      <c r="B41" s="197" t="s">
        <v>274</v>
      </c>
      <c r="C41" s="197"/>
      <c r="D41" s="197"/>
      <c r="E41" s="197"/>
      <c r="F41" s="197"/>
      <c r="G41" s="197"/>
      <c r="H41" s="79" t="s">
        <v>284</v>
      </c>
      <c r="I41" s="45"/>
    </row>
    <row r="42" spans="1:9" ht="12.75">
      <c r="A42" s="9" t="s">
        <v>279</v>
      </c>
      <c r="B42" s="197" t="s">
        <v>275</v>
      </c>
      <c r="C42" s="197"/>
      <c r="D42" s="197"/>
      <c r="E42" s="197"/>
      <c r="F42" s="197"/>
      <c r="G42" s="197"/>
      <c r="H42" s="79" t="s">
        <v>285</v>
      </c>
      <c r="I42" s="45"/>
    </row>
    <row r="43" spans="1:9" ht="12.75">
      <c r="A43" s="9" t="s">
        <v>280</v>
      </c>
      <c r="B43" s="197" t="s">
        <v>276</v>
      </c>
      <c r="C43" s="197"/>
      <c r="D43" s="197"/>
      <c r="E43" s="197"/>
      <c r="F43" s="197"/>
      <c r="G43" s="197"/>
      <c r="H43" s="79" t="s">
        <v>286</v>
      </c>
      <c r="I43" s="45"/>
    </row>
    <row r="44" spans="1:9" ht="12.75" customHeight="1">
      <c r="A44" s="9" t="s">
        <v>301</v>
      </c>
      <c r="B44" s="199" t="s">
        <v>287</v>
      </c>
      <c r="C44" s="200"/>
      <c r="D44" s="200"/>
      <c r="E44" s="200"/>
      <c r="F44" s="200"/>
      <c r="G44" s="201"/>
      <c r="H44" s="79" t="s">
        <v>600</v>
      </c>
      <c r="I44" s="45"/>
    </row>
    <row r="45" spans="1:9" ht="12.75">
      <c r="A45" s="9" t="s">
        <v>302</v>
      </c>
      <c r="B45" s="197" t="s">
        <v>288</v>
      </c>
      <c r="C45" s="216"/>
      <c r="D45" s="216"/>
      <c r="E45" s="216"/>
      <c r="F45" s="216"/>
      <c r="G45" s="216"/>
      <c r="H45" s="216"/>
      <c r="I45" s="216"/>
    </row>
    <row r="46" spans="1:9" ht="12.75">
      <c r="A46" s="9"/>
      <c r="B46" s="9" t="s">
        <v>88</v>
      </c>
      <c r="C46" s="197" t="s">
        <v>289</v>
      </c>
      <c r="D46" s="197"/>
      <c r="E46" s="197"/>
      <c r="F46" s="9" t="s">
        <v>303</v>
      </c>
      <c r="G46" s="45"/>
      <c r="H46" s="197"/>
      <c r="I46" s="197"/>
    </row>
    <row r="47" spans="1:9" ht="12.75">
      <c r="A47" s="9"/>
      <c r="B47" s="9" t="s">
        <v>93</v>
      </c>
      <c r="C47" s="197" t="s">
        <v>290</v>
      </c>
      <c r="D47" s="197"/>
      <c r="E47" s="197"/>
      <c r="F47" s="9" t="s">
        <v>304</v>
      </c>
      <c r="G47" s="45"/>
      <c r="H47" s="197"/>
      <c r="I47" s="197"/>
    </row>
    <row r="48" spans="1:9" ht="12.75">
      <c r="A48" s="9"/>
      <c r="B48" s="9" t="s">
        <v>102</v>
      </c>
      <c r="C48" s="197" t="s">
        <v>291</v>
      </c>
      <c r="D48" s="197"/>
      <c r="E48" s="197"/>
      <c r="F48" s="9" t="s">
        <v>305</v>
      </c>
      <c r="G48" s="45"/>
      <c r="H48" s="197"/>
      <c r="I48" s="197"/>
    </row>
    <row r="49" spans="1:9" ht="12.75">
      <c r="A49" s="9"/>
      <c r="B49" s="9" t="s">
        <v>161</v>
      </c>
      <c r="C49" s="197" t="s">
        <v>292</v>
      </c>
      <c r="D49" s="197"/>
      <c r="E49" s="197"/>
      <c r="F49" s="9" t="s">
        <v>306</v>
      </c>
      <c r="G49" s="45"/>
      <c r="H49" s="197"/>
      <c r="I49" s="197"/>
    </row>
    <row r="50" spans="1:9" ht="12.75">
      <c r="A50" s="9"/>
      <c r="B50" s="9" t="s">
        <v>151</v>
      </c>
      <c r="C50" s="197" t="s">
        <v>293</v>
      </c>
      <c r="D50" s="197"/>
      <c r="E50" s="197"/>
      <c r="F50" s="9" t="s">
        <v>307</v>
      </c>
      <c r="G50" s="45"/>
      <c r="H50" s="197"/>
      <c r="I50" s="197"/>
    </row>
    <row r="51" spans="1:9" ht="12.75">
      <c r="A51" s="9"/>
      <c r="B51" s="9" t="s">
        <v>237</v>
      </c>
      <c r="C51" s="197" t="s">
        <v>294</v>
      </c>
      <c r="D51" s="197"/>
      <c r="E51" s="197"/>
      <c r="F51" s="9" t="s">
        <v>308</v>
      </c>
      <c r="G51" s="45"/>
      <c r="H51" s="197"/>
      <c r="I51" s="197"/>
    </row>
    <row r="52" spans="1:9" ht="12.75">
      <c r="A52" s="9"/>
      <c r="B52" s="9" t="s">
        <v>238</v>
      </c>
      <c r="C52" s="197" t="s">
        <v>295</v>
      </c>
      <c r="D52" s="197"/>
      <c r="E52" s="197"/>
      <c r="F52" s="9" t="s">
        <v>309</v>
      </c>
      <c r="G52" s="45"/>
      <c r="H52" s="197"/>
      <c r="I52" s="197"/>
    </row>
    <row r="53" spans="1:9" ht="12.75">
      <c r="A53" s="9"/>
      <c r="B53" s="9" t="s">
        <v>239</v>
      </c>
      <c r="C53" s="197" t="s">
        <v>296</v>
      </c>
      <c r="D53" s="197"/>
      <c r="E53" s="197"/>
      <c r="F53" s="9" t="s">
        <v>310</v>
      </c>
      <c r="G53" s="45"/>
      <c r="H53" s="197"/>
      <c r="I53" s="197"/>
    </row>
    <row r="54" spans="1:9" ht="12.75">
      <c r="A54" s="9"/>
      <c r="B54" s="9" t="s">
        <v>89</v>
      </c>
      <c r="C54" s="197" t="s">
        <v>297</v>
      </c>
      <c r="D54" s="197"/>
      <c r="E54" s="197"/>
      <c r="F54" s="9" t="s">
        <v>299</v>
      </c>
      <c r="G54" s="45"/>
      <c r="H54" s="197"/>
      <c r="I54" s="197"/>
    </row>
    <row r="55" spans="1:9" ht="22.5" customHeight="1">
      <c r="A55" s="9"/>
      <c r="B55" s="9" t="s">
        <v>240</v>
      </c>
      <c r="C55" s="197" t="s">
        <v>298</v>
      </c>
      <c r="D55" s="197"/>
      <c r="E55" s="197"/>
      <c r="F55" s="9" t="s">
        <v>311</v>
      </c>
      <c r="G55" s="45"/>
      <c r="H55" s="197"/>
      <c r="I55" s="197"/>
    </row>
    <row r="56" spans="1:9" ht="24.75" customHeight="1">
      <c r="A56" s="9"/>
      <c r="B56" s="9" t="s">
        <v>241</v>
      </c>
      <c r="C56" s="197" t="s">
        <v>969</v>
      </c>
      <c r="D56" s="197"/>
      <c r="E56" s="197"/>
      <c r="F56" s="216"/>
      <c r="G56" s="216"/>
      <c r="H56" s="28" t="s">
        <v>312</v>
      </c>
      <c r="I56" s="46">
        <f>SUM(G46:G55)</f>
        <v>0</v>
      </c>
    </row>
    <row r="57" spans="1:9" ht="12.75">
      <c r="A57" s="9" t="s">
        <v>313</v>
      </c>
      <c r="B57" s="199" t="s">
        <v>314</v>
      </c>
      <c r="C57" s="166"/>
      <c r="D57" s="166"/>
      <c r="E57" s="166"/>
      <c r="F57" s="166"/>
      <c r="G57" s="166"/>
      <c r="H57" s="166"/>
      <c r="I57" s="225"/>
    </row>
    <row r="58" spans="1:9" ht="12.75">
      <c r="A58" s="9"/>
      <c r="B58" s="9" t="s">
        <v>88</v>
      </c>
      <c r="C58" s="197" t="s">
        <v>315</v>
      </c>
      <c r="D58" s="197"/>
      <c r="E58" s="197"/>
      <c r="F58" s="9" t="s">
        <v>320</v>
      </c>
      <c r="G58" s="45"/>
      <c r="H58" s="197"/>
      <c r="I58" s="197"/>
    </row>
    <row r="59" spans="1:9" ht="12.75">
      <c r="A59" s="9"/>
      <c r="B59" s="9" t="s">
        <v>93</v>
      </c>
      <c r="C59" s="197" t="s">
        <v>316</v>
      </c>
      <c r="D59" s="197"/>
      <c r="E59" s="197"/>
      <c r="F59" s="9" t="s">
        <v>321</v>
      </c>
      <c r="G59" s="45"/>
      <c r="H59" s="197"/>
      <c r="I59" s="197"/>
    </row>
    <row r="60" spans="1:9" ht="12.75">
      <c r="A60" s="9"/>
      <c r="B60" s="9" t="s">
        <v>102</v>
      </c>
      <c r="C60" s="197" t="s">
        <v>317</v>
      </c>
      <c r="D60" s="197"/>
      <c r="E60" s="197"/>
      <c r="F60" s="9" t="s">
        <v>322</v>
      </c>
      <c r="G60" s="45"/>
      <c r="H60" s="197"/>
      <c r="I60" s="197"/>
    </row>
    <row r="61" spans="1:9" ht="12.75">
      <c r="A61" s="9"/>
      <c r="B61" s="9" t="s">
        <v>161</v>
      </c>
      <c r="C61" s="197" t="s">
        <v>318</v>
      </c>
      <c r="D61" s="197"/>
      <c r="E61" s="197"/>
      <c r="F61" s="9" t="s">
        <v>323</v>
      </c>
      <c r="G61" s="45"/>
      <c r="H61" s="197"/>
      <c r="I61" s="197"/>
    </row>
    <row r="62" spans="1:9" ht="12.75">
      <c r="A62" s="9"/>
      <c r="B62" s="9" t="s">
        <v>151</v>
      </c>
      <c r="C62" s="197" t="s">
        <v>319</v>
      </c>
      <c r="D62" s="197"/>
      <c r="E62" s="197"/>
      <c r="F62" s="197"/>
      <c r="G62" s="197"/>
      <c r="H62" s="6" t="s">
        <v>324</v>
      </c>
      <c r="I62" s="46">
        <f>SUM(G58:G61)</f>
        <v>0</v>
      </c>
    </row>
    <row r="63" spans="1:9" ht="12.75">
      <c r="A63" s="9" t="s">
        <v>369</v>
      </c>
      <c r="B63" s="197" t="s">
        <v>325</v>
      </c>
      <c r="C63" s="197"/>
      <c r="D63" s="197"/>
      <c r="E63" s="197"/>
      <c r="F63" s="198"/>
      <c r="G63" s="198"/>
      <c r="H63" s="79" t="s">
        <v>424</v>
      </c>
      <c r="I63" s="99"/>
    </row>
    <row r="64" spans="1:9" ht="12.75">
      <c r="A64" s="9" t="s">
        <v>370</v>
      </c>
      <c r="B64" s="197" t="s">
        <v>326</v>
      </c>
      <c r="C64" s="197"/>
      <c r="D64" s="197"/>
      <c r="E64" s="197"/>
      <c r="F64" s="198"/>
      <c r="G64" s="198"/>
      <c r="H64" s="79" t="s">
        <v>425</v>
      </c>
      <c r="I64" s="45"/>
    </row>
    <row r="65" spans="1:9" ht="12.75">
      <c r="A65" s="9" t="s">
        <v>371</v>
      </c>
      <c r="B65" s="197" t="s">
        <v>327</v>
      </c>
      <c r="C65" s="197"/>
      <c r="D65" s="197"/>
      <c r="E65" s="197"/>
      <c r="F65" s="198"/>
      <c r="G65" s="198"/>
      <c r="H65" s="79" t="s">
        <v>426</v>
      </c>
      <c r="I65" s="45"/>
    </row>
    <row r="66" spans="1:9" ht="12.75">
      <c r="A66" s="9" t="s">
        <v>372</v>
      </c>
      <c r="B66" s="197" t="s">
        <v>328</v>
      </c>
      <c r="C66" s="197"/>
      <c r="D66" s="197"/>
      <c r="E66" s="197"/>
      <c r="F66" s="198"/>
      <c r="G66" s="198"/>
      <c r="H66" s="79" t="s">
        <v>427</v>
      </c>
      <c r="I66" s="45"/>
    </row>
    <row r="67" spans="1:9" ht="12.75">
      <c r="A67" s="9" t="s">
        <v>373</v>
      </c>
      <c r="B67" s="197" t="s">
        <v>329</v>
      </c>
      <c r="C67" s="197"/>
      <c r="D67" s="197"/>
      <c r="E67" s="197"/>
      <c r="F67" s="198"/>
      <c r="G67" s="198"/>
      <c r="H67" s="79" t="s">
        <v>428</v>
      </c>
      <c r="I67" s="45"/>
    </row>
    <row r="68" spans="1:9" ht="12.75">
      <c r="A68" s="9" t="s">
        <v>374</v>
      </c>
      <c r="B68" s="197" t="s">
        <v>330</v>
      </c>
      <c r="C68" s="197"/>
      <c r="D68" s="197"/>
      <c r="E68" s="197"/>
      <c r="F68" s="198"/>
      <c r="G68" s="198"/>
      <c r="H68" s="79" t="s">
        <v>429</v>
      </c>
      <c r="I68" s="45"/>
    </row>
    <row r="69" spans="1:9" ht="12.75">
      <c r="A69" s="9" t="s">
        <v>375</v>
      </c>
      <c r="B69" s="197" t="s">
        <v>226</v>
      </c>
      <c r="C69" s="197"/>
      <c r="D69" s="197"/>
      <c r="E69" s="197"/>
      <c r="F69" s="198"/>
      <c r="G69" s="198"/>
      <c r="H69" s="79" t="s">
        <v>430</v>
      </c>
      <c r="I69" s="45"/>
    </row>
    <row r="70" spans="1:9" ht="12.75">
      <c r="A70" s="9" t="s">
        <v>376</v>
      </c>
      <c r="B70" s="197" t="s">
        <v>331</v>
      </c>
      <c r="C70" s="197"/>
      <c r="D70" s="197"/>
      <c r="E70" s="197"/>
      <c r="F70" s="198"/>
      <c r="G70" s="198"/>
      <c r="H70" s="79" t="s">
        <v>431</v>
      </c>
      <c r="I70" s="45"/>
    </row>
    <row r="71" spans="1:9" ht="12.75">
      <c r="A71" s="9" t="s">
        <v>377</v>
      </c>
      <c r="B71" s="197" t="s">
        <v>332</v>
      </c>
      <c r="C71" s="197"/>
      <c r="D71" s="197"/>
      <c r="E71" s="197"/>
      <c r="F71" s="198"/>
      <c r="G71" s="198"/>
      <c r="H71" s="79" t="s">
        <v>432</v>
      </c>
      <c r="I71" s="45"/>
    </row>
    <row r="72" spans="1:9" ht="12.75">
      <c r="A72" s="9" t="s">
        <v>378</v>
      </c>
      <c r="B72" s="197" t="s">
        <v>333</v>
      </c>
      <c r="C72" s="197"/>
      <c r="D72" s="197"/>
      <c r="E72" s="197"/>
      <c r="F72" s="198"/>
      <c r="G72" s="198"/>
      <c r="H72" s="79" t="s">
        <v>433</v>
      </c>
      <c r="I72" s="45"/>
    </row>
    <row r="73" spans="1:9" ht="12.75">
      <c r="A73" s="9" t="s">
        <v>379</v>
      </c>
      <c r="B73" s="197" t="s">
        <v>334</v>
      </c>
      <c r="C73" s="197"/>
      <c r="D73" s="197"/>
      <c r="E73" s="197"/>
      <c r="F73" s="198"/>
      <c r="G73" s="198"/>
      <c r="H73" s="79" t="s">
        <v>434</v>
      </c>
      <c r="I73" s="45"/>
    </row>
    <row r="74" spans="1:9" ht="12.75">
      <c r="A74" s="9" t="s">
        <v>380</v>
      </c>
      <c r="B74" s="197" t="s">
        <v>335</v>
      </c>
      <c r="C74" s="197"/>
      <c r="D74" s="197"/>
      <c r="E74" s="197"/>
      <c r="F74" s="198"/>
      <c r="G74" s="198"/>
      <c r="H74" s="79" t="s">
        <v>435</v>
      </c>
      <c r="I74" s="45"/>
    </row>
    <row r="75" spans="1:9" ht="12.75">
      <c r="A75" s="9" t="s">
        <v>381</v>
      </c>
      <c r="B75" s="197" t="s">
        <v>336</v>
      </c>
      <c r="C75" s="197"/>
      <c r="D75" s="197"/>
      <c r="E75" s="197"/>
      <c r="F75" s="198"/>
      <c r="G75" s="198"/>
      <c r="H75" s="79" t="s">
        <v>436</v>
      </c>
      <c r="I75" s="45"/>
    </row>
    <row r="76" spans="1:9" ht="12.75">
      <c r="A76" s="9" t="s">
        <v>382</v>
      </c>
      <c r="B76" s="197" t="s">
        <v>337</v>
      </c>
      <c r="C76" s="197"/>
      <c r="D76" s="197"/>
      <c r="E76" s="197"/>
      <c r="F76" s="198"/>
      <c r="G76" s="198"/>
      <c r="H76" s="79" t="s">
        <v>437</v>
      </c>
      <c r="I76" s="45"/>
    </row>
    <row r="77" spans="1:9" ht="12.75">
      <c r="A77" s="9" t="s">
        <v>383</v>
      </c>
      <c r="B77" s="197" t="s">
        <v>338</v>
      </c>
      <c r="C77" s="197"/>
      <c r="D77" s="197"/>
      <c r="E77" s="197"/>
      <c r="F77" s="198"/>
      <c r="G77" s="198"/>
      <c r="H77" s="79" t="s">
        <v>438</v>
      </c>
      <c r="I77" s="45"/>
    </row>
    <row r="78" spans="1:9" ht="12.75">
      <c r="A78" s="9" t="s">
        <v>384</v>
      </c>
      <c r="B78" s="197" t="s">
        <v>339</v>
      </c>
      <c r="C78" s="197"/>
      <c r="D78" s="197"/>
      <c r="E78" s="197"/>
      <c r="F78" s="198"/>
      <c r="G78" s="198"/>
      <c r="H78" s="79" t="s">
        <v>439</v>
      </c>
      <c r="I78" s="45"/>
    </row>
    <row r="79" spans="1:9" ht="12.75">
      <c r="A79" s="9" t="s">
        <v>385</v>
      </c>
      <c r="B79" s="197" t="s">
        <v>340</v>
      </c>
      <c r="C79" s="197"/>
      <c r="D79" s="197"/>
      <c r="E79" s="197"/>
      <c r="F79" s="198"/>
      <c r="G79" s="198"/>
      <c r="H79" s="79" t="s">
        <v>440</v>
      </c>
      <c r="I79" s="45"/>
    </row>
    <row r="80" spans="1:9" ht="14.25" customHeight="1">
      <c r="A80" s="9" t="s">
        <v>386</v>
      </c>
      <c r="B80" s="197" t="s">
        <v>341</v>
      </c>
      <c r="C80" s="197"/>
      <c r="D80" s="197"/>
      <c r="E80" s="197"/>
      <c r="F80" s="197"/>
      <c r="G80" s="197"/>
      <c r="H80" s="216"/>
      <c r="I80" s="216"/>
    </row>
    <row r="81" spans="1:9" ht="12.75">
      <c r="A81" s="9"/>
      <c r="B81" s="9" t="s">
        <v>88</v>
      </c>
      <c r="C81" s="197" t="s">
        <v>258</v>
      </c>
      <c r="D81" s="197"/>
      <c r="E81" s="197"/>
      <c r="F81" s="9" t="s">
        <v>345</v>
      </c>
      <c r="G81" s="45"/>
      <c r="H81" s="197"/>
      <c r="I81" s="197"/>
    </row>
    <row r="82" spans="1:9" ht="12.75">
      <c r="A82" s="9"/>
      <c r="B82" s="9" t="s">
        <v>93</v>
      </c>
      <c r="C82" s="197" t="s">
        <v>216</v>
      </c>
      <c r="D82" s="197"/>
      <c r="E82" s="197"/>
      <c r="F82" s="9" t="s">
        <v>346</v>
      </c>
      <c r="G82" s="45"/>
      <c r="H82" s="197"/>
      <c r="I82" s="197"/>
    </row>
    <row r="83" spans="1:9" ht="12.75">
      <c r="A83" s="9"/>
      <c r="B83" s="9" t="s">
        <v>102</v>
      </c>
      <c r="C83" s="197" t="s">
        <v>217</v>
      </c>
      <c r="D83" s="197"/>
      <c r="E83" s="197"/>
      <c r="F83" s="9" t="s">
        <v>347</v>
      </c>
      <c r="G83" s="45"/>
      <c r="H83" s="197"/>
      <c r="I83" s="197"/>
    </row>
    <row r="84" spans="1:9" ht="12.75">
      <c r="A84" s="9"/>
      <c r="B84" s="9" t="s">
        <v>161</v>
      </c>
      <c r="C84" s="197" t="s">
        <v>342</v>
      </c>
      <c r="D84" s="197"/>
      <c r="E84" s="197"/>
      <c r="F84" s="9" t="s">
        <v>348</v>
      </c>
      <c r="G84" s="45"/>
      <c r="H84" s="197"/>
      <c r="I84" s="197"/>
    </row>
    <row r="85" spans="1:9" ht="12.75">
      <c r="A85" s="9"/>
      <c r="B85" s="9" t="s">
        <v>151</v>
      </c>
      <c r="C85" s="197" t="s">
        <v>343</v>
      </c>
      <c r="D85" s="197"/>
      <c r="E85" s="197"/>
      <c r="F85" s="9" t="s">
        <v>349</v>
      </c>
      <c r="G85" s="45"/>
      <c r="H85" s="197"/>
      <c r="I85" s="197"/>
    </row>
    <row r="86" spans="1:9" ht="12.75" customHeight="1">
      <c r="A86" s="9"/>
      <c r="B86" s="9" t="s">
        <v>237</v>
      </c>
      <c r="C86" s="197" t="s">
        <v>344</v>
      </c>
      <c r="D86" s="197"/>
      <c r="E86" s="197"/>
      <c r="F86" s="216"/>
      <c r="G86" s="216"/>
      <c r="H86" s="6" t="s">
        <v>368</v>
      </c>
      <c r="I86" s="46">
        <f>SUM(G81:G85)</f>
        <v>0</v>
      </c>
    </row>
    <row r="87" spans="1:9" ht="12.75">
      <c r="A87" s="9" t="s">
        <v>396</v>
      </c>
      <c r="B87" s="197" t="s">
        <v>970</v>
      </c>
      <c r="C87" s="197"/>
      <c r="D87" s="197"/>
      <c r="E87" s="197"/>
      <c r="F87" s="197"/>
      <c r="G87" s="197"/>
      <c r="H87" s="79" t="s">
        <v>412</v>
      </c>
      <c r="I87" s="45"/>
    </row>
    <row r="88" spans="1:9" ht="12.75">
      <c r="A88" s="9" t="s">
        <v>397</v>
      </c>
      <c r="B88" s="197" t="s">
        <v>387</v>
      </c>
      <c r="C88" s="197"/>
      <c r="D88" s="197"/>
      <c r="E88" s="197"/>
      <c r="F88" s="197"/>
      <c r="G88" s="197"/>
      <c r="H88" s="79" t="s">
        <v>413</v>
      </c>
      <c r="I88" s="45"/>
    </row>
    <row r="89" spans="1:9" ht="12.75">
      <c r="A89" s="9" t="s">
        <v>398</v>
      </c>
      <c r="B89" s="197" t="s">
        <v>388</v>
      </c>
      <c r="C89" s="197"/>
      <c r="D89" s="197"/>
      <c r="E89" s="197"/>
      <c r="F89" s="197"/>
      <c r="G89" s="197"/>
      <c r="H89" s="79" t="s">
        <v>414</v>
      </c>
      <c r="I89" s="45"/>
    </row>
    <row r="90" spans="1:9" ht="12.75">
      <c r="A90" s="9" t="s">
        <v>399</v>
      </c>
      <c r="B90" s="197" t="s">
        <v>389</v>
      </c>
      <c r="C90" s="197"/>
      <c r="D90" s="197"/>
      <c r="E90" s="197"/>
      <c r="F90" s="197"/>
      <c r="G90" s="197"/>
      <c r="H90" s="79" t="s">
        <v>415</v>
      </c>
      <c r="I90" s="45"/>
    </row>
    <row r="91" spans="1:9" ht="12.75">
      <c r="A91" s="9" t="s">
        <v>400</v>
      </c>
      <c r="B91" s="197" t="s">
        <v>390</v>
      </c>
      <c r="C91" s="197"/>
      <c r="D91" s="197"/>
      <c r="E91" s="197"/>
      <c r="F91" s="197"/>
      <c r="G91" s="197"/>
      <c r="H91" s="79" t="s">
        <v>416</v>
      </c>
      <c r="I91" s="45"/>
    </row>
    <row r="92" spans="1:9" ht="24" customHeight="1">
      <c r="A92" s="9" t="s">
        <v>401</v>
      </c>
      <c r="B92" s="169" t="s">
        <v>1340</v>
      </c>
      <c r="C92" s="169"/>
      <c r="D92" s="169"/>
      <c r="E92" s="169"/>
      <c r="F92" s="169"/>
      <c r="G92" s="169"/>
      <c r="H92" s="79" t="s">
        <v>711</v>
      </c>
      <c r="I92" s="46">
        <f>I25-(I28+I29+I38+SUM(I39:I44)+I56+I62+SUM(I63:I79)+I86+SUM(I87:I91))</f>
        <v>0</v>
      </c>
    </row>
    <row r="93" spans="1:9" ht="12.75" customHeight="1">
      <c r="A93" s="9" t="s">
        <v>402</v>
      </c>
      <c r="B93" s="169" t="s">
        <v>228</v>
      </c>
      <c r="C93" s="169"/>
      <c r="D93" s="169"/>
      <c r="E93" s="169"/>
      <c r="F93" s="169"/>
      <c r="G93" s="169"/>
      <c r="H93" s="79" t="s">
        <v>1341</v>
      </c>
      <c r="I93" s="45"/>
    </row>
    <row r="94" spans="1:9" ht="12.75">
      <c r="A94" s="9" t="s">
        <v>403</v>
      </c>
      <c r="B94" s="197" t="s">
        <v>147</v>
      </c>
      <c r="C94" s="197"/>
      <c r="D94" s="197"/>
      <c r="E94" s="197"/>
      <c r="F94" s="197"/>
      <c r="G94" s="197"/>
      <c r="H94" s="79" t="s">
        <v>417</v>
      </c>
      <c r="I94" s="40"/>
    </row>
    <row r="95" spans="1:9" ht="12.75">
      <c r="A95" s="9" t="s">
        <v>404</v>
      </c>
      <c r="B95" s="197" t="s">
        <v>971</v>
      </c>
      <c r="C95" s="197"/>
      <c r="D95" s="197"/>
      <c r="E95" s="197"/>
      <c r="F95" s="197"/>
      <c r="G95" s="197"/>
      <c r="H95" s="79" t="s">
        <v>418</v>
      </c>
      <c r="I95" s="46">
        <f>I92-I93-I94</f>
        <v>0</v>
      </c>
    </row>
    <row r="96" spans="1:9" ht="12.75">
      <c r="A96" s="47"/>
      <c r="B96" s="24"/>
      <c r="C96" s="24"/>
      <c r="D96" s="24"/>
      <c r="E96" s="24"/>
      <c r="F96" s="24"/>
      <c r="G96" s="24"/>
      <c r="H96" s="77"/>
      <c r="I96" s="48"/>
    </row>
    <row r="97" spans="1:9" ht="12.75">
      <c r="A97" s="160" t="s">
        <v>1342</v>
      </c>
      <c r="B97" s="236"/>
      <c r="C97" s="236"/>
      <c r="D97" s="236"/>
      <c r="E97" s="236"/>
      <c r="F97" s="236"/>
      <c r="G97" s="236"/>
      <c r="H97" s="236"/>
      <c r="I97" s="237"/>
    </row>
    <row r="98" spans="1:9" ht="12.75">
      <c r="A98" s="9" t="s">
        <v>405</v>
      </c>
      <c r="B98" s="197" t="s">
        <v>391</v>
      </c>
      <c r="C98" s="197"/>
      <c r="D98" s="197"/>
      <c r="E98" s="197"/>
      <c r="F98" s="197"/>
      <c r="G98" s="197"/>
      <c r="H98" s="79" t="s">
        <v>419</v>
      </c>
      <c r="I98" s="45"/>
    </row>
    <row r="99" spans="1:9" ht="12.75">
      <c r="A99" s="9" t="s">
        <v>406</v>
      </c>
      <c r="B99" s="197" t="s">
        <v>392</v>
      </c>
      <c r="C99" s="197"/>
      <c r="D99" s="197"/>
      <c r="E99" s="197"/>
      <c r="F99" s="197"/>
      <c r="G99" s="197"/>
      <c r="H99" s="79" t="s">
        <v>420</v>
      </c>
      <c r="I99" s="45"/>
    </row>
    <row r="100" spans="1:9" ht="12.75">
      <c r="A100" s="9" t="s">
        <v>407</v>
      </c>
      <c r="B100" s="197" t="s">
        <v>972</v>
      </c>
      <c r="C100" s="197"/>
      <c r="D100" s="197"/>
      <c r="E100" s="197"/>
      <c r="F100" s="197"/>
      <c r="G100" s="197"/>
      <c r="H100" s="79" t="s">
        <v>421</v>
      </c>
      <c r="I100" s="46">
        <f>I95-I98-I99</f>
        <v>0</v>
      </c>
    </row>
    <row r="101" spans="1:9" ht="12.75">
      <c r="A101" s="9" t="s">
        <v>408</v>
      </c>
      <c r="B101" s="197" t="s">
        <v>393</v>
      </c>
      <c r="C101" s="197"/>
      <c r="D101" s="197"/>
      <c r="E101" s="197"/>
      <c r="F101" s="197"/>
      <c r="G101" s="197"/>
      <c r="H101" s="79" t="s">
        <v>422</v>
      </c>
      <c r="I101" s="45"/>
    </row>
    <row r="102" spans="1:9" ht="12.75">
      <c r="A102" s="9" t="s">
        <v>409</v>
      </c>
      <c r="B102" s="197" t="s">
        <v>394</v>
      </c>
      <c r="C102" s="197"/>
      <c r="D102" s="197"/>
      <c r="E102" s="197"/>
      <c r="F102" s="197"/>
      <c r="G102" s="197"/>
      <c r="H102" s="79" t="s">
        <v>423</v>
      </c>
      <c r="I102" s="46">
        <f>I100+I101</f>
        <v>0</v>
      </c>
    </row>
    <row r="103" spans="1:9" ht="12.75">
      <c r="A103" s="9" t="s">
        <v>410</v>
      </c>
      <c r="B103" s="197" t="s">
        <v>973</v>
      </c>
      <c r="C103" s="197"/>
      <c r="D103" s="197"/>
      <c r="E103" s="197"/>
      <c r="F103" s="197"/>
      <c r="G103" s="197"/>
      <c r="H103" s="79" t="s">
        <v>976</v>
      </c>
      <c r="I103" s="45"/>
    </row>
    <row r="104" spans="1:9" ht="12.75">
      <c r="A104" s="9" t="s">
        <v>411</v>
      </c>
      <c r="B104" s="197" t="s">
        <v>974</v>
      </c>
      <c r="C104" s="197"/>
      <c r="D104" s="197"/>
      <c r="E104" s="197"/>
      <c r="F104" s="197"/>
      <c r="G104" s="197"/>
      <c r="H104" s="79" t="s">
        <v>975</v>
      </c>
      <c r="I104" s="139">
        <f>I102-I103</f>
        <v>0</v>
      </c>
    </row>
    <row r="105" spans="1:9" ht="12.75">
      <c r="A105" s="219"/>
      <c r="B105" s="220"/>
      <c r="C105" s="220"/>
      <c r="D105" s="220"/>
      <c r="E105" s="220"/>
      <c r="F105" s="220"/>
      <c r="G105" s="220"/>
      <c r="H105" s="220"/>
      <c r="I105" s="221"/>
    </row>
    <row r="106" spans="1:9" ht="15" customHeight="1">
      <c r="A106" s="160" t="s">
        <v>1343</v>
      </c>
      <c r="B106" s="217"/>
      <c r="C106" s="217"/>
      <c r="D106" s="217"/>
      <c r="E106" s="217"/>
      <c r="F106" s="217"/>
      <c r="G106" s="217"/>
      <c r="H106" s="217"/>
      <c r="I106" s="218"/>
    </row>
    <row r="107" spans="1:9" ht="25.5" customHeight="1">
      <c r="A107" s="9" t="s">
        <v>395</v>
      </c>
      <c r="B107" s="197" t="s">
        <v>1404</v>
      </c>
      <c r="C107" s="197"/>
      <c r="D107" s="197"/>
      <c r="E107" s="197"/>
      <c r="F107" s="197"/>
      <c r="G107" s="197"/>
      <c r="H107" s="216"/>
      <c r="I107" s="216"/>
    </row>
    <row r="108" spans="1:9" ht="12.75">
      <c r="A108" s="9"/>
      <c r="B108" s="9" t="s">
        <v>88</v>
      </c>
      <c r="C108" s="197" t="s">
        <v>977</v>
      </c>
      <c r="D108" s="216"/>
      <c r="E108" s="216"/>
      <c r="F108" s="216"/>
      <c r="G108" s="216"/>
      <c r="H108" s="9" t="s">
        <v>981</v>
      </c>
      <c r="I108" s="45"/>
    </row>
    <row r="109" spans="1:9" ht="12.75">
      <c r="A109" s="9"/>
      <c r="B109" s="9" t="s">
        <v>93</v>
      </c>
      <c r="C109" s="197" t="s">
        <v>978</v>
      </c>
      <c r="D109" s="216"/>
      <c r="E109" s="216"/>
      <c r="F109" s="216"/>
      <c r="G109" s="216"/>
      <c r="H109" s="9" t="s">
        <v>982</v>
      </c>
      <c r="I109" s="45"/>
    </row>
    <row r="110" spans="1:9" ht="12.75">
      <c r="A110" s="9"/>
      <c r="B110" s="9" t="s">
        <v>102</v>
      </c>
      <c r="C110" s="197" t="s">
        <v>979</v>
      </c>
      <c r="D110" s="216"/>
      <c r="E110" s="216"/>
      <c r="F110" s="216"/>
      <c r="G110" s="216"/>
      <c r="H110" s="9" t="s">
        <v>983</v>
      </c>
      <c r="I110" s="45"/>
    </row>
    <row r="111" spans="1:9" ht="12.75">
      <c r="A111" s="9"/>
      <c r="B111" s="9" t="s">
        <v>161</v>
      </c>
      <c r="C111" s="197" t="s">
        <v>980</v>
      </c>
      <c r="D111" s="216"/>
      <c r="E111" s="216"/>
      <c r="F111" s="216"/>
      <c r="G111" s="216"/>
      <c r="H111" s="9" t="s">
        <v>984</v>
      </c>
      <c r="I111" s="45"/>
    </row>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sheetData>
  <sheetProtection sheet="1" objects="1" scenarios="1"/>
  <mergeCells count="116">
    <mergeCell ref="B78:G78"/>
    <mergeCell ref="B79:G79"/>
    <mergeCell ref="B44:G44"/>
    <mergeCell ref="A97:I97"/>
    <mergeCell ref="B74:G74"/>
    <mergeCell ref="B75:G75"/>
    <mergeCell ref="B76:G76"/>
    <mergeCell ref="B77:G77"/>
    <mergeCell ref="B91:G91"/>
    <mergeCell ref="B94:G94"/>
    <mergeCell ref="A3:I3"/>
    <mergeCell ref="A27:I27"/>
    <mergeCell ref="A26:I26"/>
    <mergeCell ref="B57:I57"/>
    <mergeCell ref="B6:I6"/>
    <mergeCell ref="H7:I10"/>
    <mergeCell ref="B12:I12"/>
    <mergeCell ref="H13:I22"/>
    <mergeCell ref="B24:G24"/>
    <mergeCell ref="B25:G25"/>
    <mergeCell ref="C108:G108"/>
    <mergeCell ref="C109:G109"/>
    <mergeCell ref="C110:G110"/>
    <mergeCell ref="C111:G111"/>
    <mergeCell ref="B103:G103"/>
    <mergeCell ref="B104:G104"/>
    <mergeCell ref="B107:I107"/>
    <mergeCell ref="B99:G99"/>
    <mergeCell ref="B100:G100"/>
    <mergeCell ref="B101:G101"/>
    <mergeCell ref="B102:G102"/>
    <mergeCell ref="A106:I106"/>
    <mergeCell ref="A105:I105"/>
    <mergeCell ref="B95:G95"/>
    <mergeCell ref="B98:G98"/>
    <mergeCell ref="B92:G92"/>
    <mergeCell ref="B93:G93"/>
    <mergeCell ref="C86:G86"/>
    <mergeCell ref="B87:G87"/>
    <mergeCell ref="B88:G88"/>
    <mergeCell ref="B89:G89"/>
    <mergeCell ref="B80:I80"/>
    <mergeCell ref="H81:I85"/>
    <mergeCell ref="C82:E82"/>
    <mergeCell ref="C83:E83"/>
    <mergeCell ref="C84:E84"/>
    <mergeCell ref="C85:E85"/>
    <mergeCell ref="C81:E81"/>
    <mergeCell ref="H58:I61"/>
    <mergeCell ref="C58:E58"/>
    <mergeCell ref="C59:E59"/>
    <mergeCell ref="C60:E60"/>
    <mergeCell ref="C61:E61"/>
    <mergeCell ref="B66:G66"/>
    <mergeCell ref="B71:G71"/>
    <mergeCell ref="B72:G72"/>
    <mergeCell ref="B73:G73"/>
    <mergeCell ref="B67:G67"/>
    <mergeCell ref="B68:G68"/>
    <mergeCell ref="B69:G69"/>
    <mergeCell ref="B70:G70"/>
    <mergeCell ref="C52:E52"/>
    <mergeCell ref="B63:G63"/>
    <mergeCell ref="B64:G64"/>
    <mergeCell ref="B65:G65"/>
    <mergeCell ref="C46:E46"/>
    <mergeCell ref="C49:E49"/>
    <mergeCell ref="C50:E50"/>
    <mergeCell ref="C51:E51"/>
    <mergeCell ref="B42:G42"/>
    <mergeCell ref="B43:G43"/>
    <mergeCell ref="C56:G56"/>
    <mergeCell ref="B45:I45"/>
    <mergeCell ref="C47:E47"/>
    <mergeCell ref="C48:E48"/>
    <mergeCell ref="C55:E55"/>
    <mergeCell ref="H46:I55"/>
    <mergeCell ref="C53:E53"/>
    <mergeCell ref="C54:E54"/>
    <mergeCell ref="C38:G38"/>
    <mergeCell ref="B39:G39"/>
    <mergeCell ref="B40:G40"/>
    <mergeCell ref="B41:G41"/>
    <mergeCell ref="B30:I30"/>
    <mergeCell ref="C31:E31"/>
    <mergeCell ref="C32:E32"/>
    <mergeCell ref="H31:I37"/>
    <mergeCell ref="C33:E33"/>
    <mergeCell ref="C34:E34"/>
    <mergeCell ref="C35:E35"/>
    <mergeCell ref="C36:E36"/>
    <mergeCell ref="C37:E37"/>
    <mergeCell ref="C10:E10"/>
    <mergeCell ref="C22:E22"/>
    <mergeCell ref="C62:G62"/>
    <mergeCell ref="C13:E13"/>
    <mergeCell ref="C15:E15"/>
    <mergeCell ref="C16:E16"/>
    <mergeCell ref="C14:E14"/>
    <mergeCell ref="C17:E17"/>
    <mergeCell ref="B28:G28"/>
    <mergeCell ref="C23:G23"/>
    <mergeCell ref="C21:E21"/>
    <mergeCell ref="C18:E18"/>
    <mergeCell ref="C19:E19"/>
    <mergeCell ref="C20:E20"/>
    <mergeCell ref="B90:G90"/>
    <mergeCell ref="A1:I1"/>
    <mergeCell ref="A2:I2"/>
    <mergeCell ref="B5:G5"/>
    <mergeCell ref="A4:I4"/>
    <mergeCell ref="C11:G11"/>
    <mergeCell ref="C7:E7"/>
    <mergeCell ref="C8:E8"/>
    <mergeCell ref="C9:E9"/>
    <mergeCell ref="B29:G29"/>
  </mergeCells>
  <printOptions/>
  <pageMargins left="0.75" right="0.75" top="1" bottom="1" header="0.5" footer="0.5"/>
  <pageSetup blackAndWhite="1" horizontalDpi="300" verticalDpi="300" orientation="portrait" r:id="rId1"/>
  <ignoredErrors>
    <ignoredError sqref="H39:H44 H28:H29 H5 H98:H104 H24:H25 H63:H79 H87:H95" numberStoredAsText="1"/>
  </ignoredErrors>
</worksheet>
</file>

<file path=xl/worksheets/sheet40.xml><?xml version="1.0" encoding="utf-8"?>
<worksheet xmlns="http://schemas.openxmlformats.org/spreadsheetml/2006/main" xmlns:r="http://schemas.openxmlformats.org/officeDocument/2006/relationships">
  <sheetPr codeName="Sheet39"/>
  <dimension ref="A1:D199"/>
  <sheetViews>
    <sheetView workbookViewId="0" topLeftCell="A1">
      <selection activeCell="A1" sqref="A1"/>
    </sheetView>
  </sheetViews>
  <sheetFormatPr defaultColWidth="9.140625" defaultRowHeight="12.75" zeroHeight="1"/>
  <cols>
    <col min="1" max="1" width="15.421875" style="31" customWidth="1"/>
    <col min="2" max="2" width="8.28125" style="31" customWidth="1"/>
    <col min="3" max="3" width="42.7109375" style="31" customWidth="1"/>
    <col min="4" max="4" width="9.8515625" style="31" customWidth="1"/>
    <col min="5" max="255" width="9.140625" style="15" hidden="1" customWidth="1"/>
    <col min="256" max="16384" width="7.421875" style="15" hidden="1" customWidth="1"/>
  </cols>
  <sheetData>
    <row r="1" spans="1:4" ht="12.75">
      <c r="A1" s="30" t="s">
        <v>1107</v>
      </c>
      <c r="B1" s="30">
        <v>20092010</v>
      </c>
      <c r="C1" s="30" t="s">
        <v>1315</v>
      </c>
      <c r="D1" s="31">
        <v>1</v>
      </c>
    </row>
    <row r="2" spans="1:4" ht="12.75">
      <c r="A2" s="30" t="s">
        <v>1108</v>
      </c>
      <c r="B2" s="30" t="s">
        <v>1109</v>
      </c>
      <c r="C2" s="30" t="s">
        <v>1110</v>
      </c>
      <c r="D2" s="30" t="s">
        <v>1111</v>
      </c>
    </row>
    <row r="3" spans="1:4" ht="12.75">
      <c r="A3" s="31" t="s">
        <v>1112</v>
      </c>
      <c r="B3" s="31">
        <v>1</v>
      </c>
      <c r="C3" s="31" t="s">
        <v>1157</v>
      </c>
      <c r="D3" s="31">
        <v>1</v>
      </c>
    </row>
    <row r="4" spans="1:4" ht="12.75">
      <c r="A4" s="31" t="s">
        <v>1112</v>
      </c>
      <c r="B4" s="31">
        <v>1</v>
      </c>
      <c r="C4" s="31" t="s">
        <v>1158</v>
      </c>
      <c r="D4" s="31">
        <v>2</v>
      </c>
    </row>
    <row r="5" spans="1:4" ht="12.75">
      <c r="A5" s="31" t="s">
        <v>1112</v>
      </c>
      <c r="B5" s="31">
        <v>1</v>
      </c>
      <c r="C5" s="31" t="s">
        <v>1159</v>
      </c>
      <c r="D5" s="31">
        <v>3</v>
      </c>
    </row>
    <row r="6" spans="1:4" ht="12.75">
      <c r="A6" s="31" t="s">
        <v>1112</v>
      </c>
      <c r="B6" s="31">
        <v>1</v>
      </c>
      <c r="C6" s="31" t="s">
        <v>1160</v>
      </c>
      <c r="D6" s="31">
        <v>4</v>
      </c>
    </row>
    <row r="7" spans="1:4" ht="12.75">
      <c r="A7" s="31" t="s">
        <v>1113</v>
      </c>
      <c r="B7" s="31">
        <v>2</v>
      </c>
      <c r="C7" s="31" t="s">
        <v>1161</v>
      </c>
      <c r="D7" s="31">
        <v>1</v>
      </c>
    </row>
    <row r="8" spans="1:4" ht="12.75">
      <c r="A8" s="31" t="s">
        <v>1113</v>
      </c>
      <c r="B8" s="31">
        <v>2</v>
      </c>
      <c r="C8" s="31" t="s">
        <v>1162</v>
      </c>
      <c r="D8" s="31">
        <v>2</v>
      </c>
    </row>
    <row r="9" spans="1:4" ht="12.75">
      <c r="A9" s="31" t="s">
        <v>1113</v>
      </c>
      <c r="B9" s="31">
        <v>2</v>
      </c>
      <c r="C9" s="31" t="s">
        <v>1163</v>
      </c>
      <c r="D9" s="31">
        <v>3</v>
      </c>
    </row>
    <row r="10" spans="1:4" ht="12.75">
      <c r="A10" s="31" t="s">
        <v>1114</v>
      </c>
      <c r="B10" s="31">
        <v>3</v>
      </c>
      <c r="C10" s="31" t="s">
        <v>1115</v>
      </c>
      <c r="D10" s="31">
        <v>1</v>
      </c>
    </row>
    <row r="11" spans="1:4" ht="12.75">
      <c r="A11" s="31" t="s">
        <v>1114</v>
      </c>
      <c r="B11" s="31">
        <v>3</v>
      </c>
      <c r="C11" s="31" t="s">
        <v>1116</v>
      </c>
      <c r="D11" s="31">
        <v>2</v>
      </c>
    </row>
    <row r="12" spans="1:4" ht="12.75">
      <c r="A12" s="31" t="s">
        <v>1114</v>
      </c>
      <c r="B12" s="31">
        <v>3</v>
      </c>
      <c r="C12" s="31" t="s">
        <v>1117</v>
      </c>
      <c r="D12" s="31">
        <v>3</v>
      </c>
    </row>
    <row r="13" spans="1:4" ht="12.75">
      <c r="A13" s="31" t="s">
        <v>1114</v>
      </c>
      <c r="B13" s="31">
        <v>3</v>
      </c>
      <c r="C13" s="31" t="s">
        <v>1118</v>
      </c>
      <c r="D13" s="31">
        <v>4</v>
      </c>
    </row>
    <row r="14" spans="1:4" ht="12.75">
      <c r="A14" s="31" t="s">
        <v>1114</v>
      </c>
      <c r="B14" s="31">
        <v>3</v>
      </c>
      <c r="C14" s="31" t="s">
        <v>829</v>
      </c>
      <c r="D14" s="31">
        <v>5</v>
      </c>
    </row>
    <row r="15" spans="1:4" ht="12.75">
      <c r="A15" s="31" t="s">
        <v>1150</v>
      </c>
      <c r="B15" s="31">
        <v>4</v>
      </c>
      <c r="C15" s="31" t="s">
        <v>1164</v>
      </c>
      <c r="D15" s="31">
        <v>1</v>
      </c>
    </row>
    <row r="16" spans="1:4" ht="12.75">
      <c r="A16" s="31" t="s">
        <v>1150</v>
      </c>
      <c r="B16" s="31">
        <v>4</v>
      </c>
      <c r="C16" s="31" t="s">
        <v>1165</v>
      </c>
      <c r="D16" s="31">
        <v>2</v>
      </c>
    </row>
    <row r="17" spans="1:4" ht="12.75">
      <c r="A17" s="31" t="s">
        <v>1151</v>
      </c>
      <c r="B17" s="31">
        <v>5</v>
      </c>
      <c r="C17" s="31" t="s">
        <v>1166</v>
      </c>
      <c r="D17" s="31">
        <v>1</v>
      </c>
    </row>
    <row r="18" spans="1:4" ht="12.75">
      <c r="A18" s="31" t="s">
        <v>1151</v>
      </c>
      <c r="B18" s="31">
        <v>5</v>
      </c>
      <c r="C18" s="31" t="s">
        <v>1167</v>
      </c>
      <c r="D18" s="31">
        <v>2</v>
      </c>
    </row>
    <row r="19" spans="1:4" ht="12.75">
      <c r="A19" s="31" t="s">
        <v>1151</v>
      </c>
      <c r="B19" s="31">
        <v>5</v>
      </c>
      <c r="C19" s="31" t="s">
        <v>1168</v>
      </c>
      <c r="D19" s="31">
        <v>3</v>
      </c>
    </row>
    <row r="20" spans="1:4" ht="12.75">
      <c r="A20" s="31" t="s">
        <v>1152</v>
      </c>
      <c r="B20" s="31">
        <v>6</v>
      </c>
      <c r="C20" s="31" t="s">
        <v>1169</v>
      </c>
      <c r="D20" s="31">
        <v>1</v>
      </c>
    </row>
    <row r="21" spans="1:4" ht="12.75">
      <c r="A21" s="31" t="s">
        <v>1152</v>
      </c>
      <c r="B21" s="31">
        <v>6</v>
      </c>
      <c r="C21" s="31" t="s">
        <v>1170</v>
      </c>
      <c r="D21" s="31">
        <v>2</v>
      </c>
    </row>
    <row r="22" spans="1:4" ht="12.75">
      <c r="A22" s="31" t="s">
        <v>1152</v>
      </c>
      <c r="B22" s="31">
        <v>6</v>
      </c>
      <c r="C22" s="31" t="s">
        <v>1171</v>
      </c>
      <c r="D22" s="31">
        <v>3</v>
      </c>
    </row>
    <row r="23" spans="1:4" ht="12.75">
      <c r="A23" s="31" t="s">
        <v>1152</v>
      </c>
      <c r="B23" s="31">
        <v>6</v>
      </c>
      <c r="C23" s="31" t="s">
        <v>1172</v>
      </c>
      <c r="D23" s="31">
        <v>4</v>
      </c>
    </row>
    <row r="24" spans="1:4" ht="12.75">
      <c r="A24" s="31" t="s">
        <v>1152</v>
      </c>
      <c r="B24" s="31">
        <v>6</v>
      </c>
      <c r="C24" s="31" t="s">
        <v>1173</v>
      </c>
      <c r="D24" s="31">
        <v>5</v>
      </c>
    </row>
    <row r="25" spans="1:4" ht="12.75">
      <c r="A25" s="31" t="s">
        <v>1152</v>
      </c>
      <c r="B25" s="31">
        <v>6</v>
      </c>
      <c r="C25" s="31" t="s">
        <v>1174</v>
      </c>
      <c r="D25" s="31">
        <v>6</v>
      </c>
    </row>
    <row r="26" spans="1:4" ht="12.75">
      <c r="A26" s="31" t="s">
        <v>1152</v>
      </c>
      <c r="B26" s="31">
        <v>6</v>
      </c>
      <c r="C26" s="31" t="s">
        <v>1175</v>
      </c>
      <c r="D26" s="31">
        <v>7</v>
      </c>
    </row>
    <row r="27" spans="1:4" ht="12.75">
      <c r="A27" s="31" t="s">
        <v>1152</v>
      </c>
      <c r="B27" s="31">
        <v>6</v>
      </c>
      <c r="C27" s="31" t="s">
        <v>1176</v>
      </c>
      <c r="D27" s="31">
        <v>8</v>
      </c>
    </row>
    <row r="28" spans="1:4" ht="12.75">
      <c r="A28" s="31" t="s">
        <v>1152</v>
      </c>
      <c r="B28" s="31">
        <v>6</v>
      </c>
      <c r="C28" s="31" t="s">
        <v>1177</v>
      </c>
      <c r="D28" s="31">
        <v>9</v>
      </c>
    </row>
    <row r="29" spans="1:4" ht="12.75">
      <c r="A29" s="31" t="s">
        <v>1152</v>
      </c>
      <c r="B29" s="31">
        <v>6</v>
      </c>
      <c r="C29" s="31" t="s">
        <v>1153</v>
      </c>
      <c r="D29" s="31">
        <v>10</v>
      </c>
    </row>
    <row r="30" spans="1:4" ht="12.75">
      <c r="A30" s="31" t="s">
        <v>1152</v>
      </c>
      <c r="B30" s="31">
        <v>6</v>
      </c>
      <c r="C30" s="31" t="s">
        <v>1154</v>
      </c>
      <c r="D30" s="31">
        <v>11</v>
      </c>
    </row>
    <row r="31" spans="1:4" ht="12.75">
      <c r="A31" s="31" t="s">
        <v>1152</v>
      </c>
      <c r="B31" s="31">
        <v>6</v>
      </c>
      <c r="C31" s="31" t="s">
        <v>1155</v>
      </c>
      <c r="D31" s="31">
        <v>12</v>
      </c>
    </row>
    <row r="32" spans="1:4" ht="12.75">
      <c r="A32" s="31" t="s">
        <v>1152</v>
      </c>
      <c r="B32" s="31">
        <v>6</v>
      </c>
      <c r="C32" s="31" t="s">
        <v>1156</v>
      </c>
      <c r="D32" s="31">
        <v>13</v>
      </c>
    </row>
    <row r="33" spans="1:4" ht="12.75">
      <c r="A33" s="31" t="s">
        <v>1152</v>
      </c>
      <c r="B33" s="31">
        <v>6</v>
      </c>
      <c r="C33" s="31" t="s">
        <v>1267</v>
      </c>
      <c r="D33" s="31">
        <v>14</v>
      </c>
    </row>
    <row r="34" spans="1:4" ht="12.75">
      <c r="A34" s="31" t="s">
        <v>1152</v>
      </c>
      <c r="B34" s="31">
        <v>6</v>
      </c>
      <c r="C34" s="31" t="s">
        <v>1268</v>
      </c>
      <c r="D34" s="31">
        <v>15</v>
      </c>
    </row>
    <row r="35" spans="1:4" ht="12.75">
      <c r="A35" s="31" t="s">
        <v>1152</v>
      </c>
      <c r="B35" s="31">
        <v>6</v>
      </c>
      <c r="C35" s="31" t="s">
        <v>1269</v>
      </c>
      <c r="D35" s="31">
        <v>16</v>
      </c>
    </row>
    <row r="36" spans="1:4" ht="12.75">
      <c r="A36" s="31" t="s">
        <v>1152</v>
      </c>
      <c r="B36" s="31">
        <v>6</v>
      </c>
      <c r="C36" s="31" t="s">
        <v>1270</v>
      </c>
      <c r="D36" s="31">
        <v>17</v>
      </c>
    </row>
    <row r="37" spans="1:4" ht="12.75">
      <c r="A37" s="31" t="s">
        <v>1152</v>
      </c>
      <c r="B37" s="31">
        <v>6</v>
      </c>
      <c r="C37" s="31" t="s">
        <v>1271</v>
      </c>
      <c r="D37" s="31">
        <v>18</v>
      </c>
    </row>
    <row r="38" spans="1:4" ht="12.75">
      <c r="A38" s="31" t="s">
        <v>1152</v>
      </c>
      <c r="B38" s="31">
        <v>6</v>
      </c>
      <c r="C38" s="31" t="s">
        <v>1272</v>
      </c>
      <c r="D38" s="31">
        <v>19</v>
      </c>
    </row>
    <row r="39" spans="1:4" ht="12.75">
      <c r="A39" s="31" t="s">
        <v>1152</v>
      </c>
      <c r="B39" s="31">
        <v>6</v>
      </c>
      <c r="C39" s="31" t="s">
        <v>1273</v>
      </c>
      <c r="D39" s="31">
        <v>20</v>
      </c>
    </row>
    <row r="40" spans="1:4" ht="12.75">
      <c r="A40" s="31" t="s">
        <v>1152</v>
      </c>
      <c r="B40" s="31">
        <v>6</v>
      </c>
      <c r="C40" s="31" t="s">
        <v>1274</v>
      </c>
      <c r="D40" s="31">
        <v>21</v>
      </c>
    </row>
    <row r="41" spans="1:4" ht="12.75">
      <c r="A41" s="31" t="s">
        <v>1152</v>
      </c>
      <c r="B41" s="31">
        <v>6</v>
      </c>
      <c r="C41" s="31" t="s">
        <v>1275</v>
      </c>
      <c r="D41" s="31">
        <v>22</v>
      </c>
    </row>
    <row r="42" spans="1:4" ht="12.75">
      <c r="A42" s="31" t="s">
        <v>1152</v>
      </c>
      <c r="B42" s="31">
        <v>6</v>
      </c>
      <c r="C42" s="31" t="s">
        <v>1276</v>
      </c>
      <c r="D42" s="31">
        <v>23</v>
      </c>
    </row>
    <row r="43" spans="1:4" ht="12.75">
      <c r="A43" s="31" t="s">
        <v>1152</v>
      </c>
      <c r="B43" s="31">
        <v>6</v>
      </c>
      <c r="C43" s="31" t="s">
        <v>1277</v>
      </c>
      <c r="D43" s="31">
        <v>24</v>
      </c>
    </row>
    <row r="44" spans="1:4" ht="12.75">
      <c r="A44" s="31" t="s">
        <v>1152</v>
      </c>
      <c r="B44" s="31">
        <v>6</v>
      </c>
      <c r="C44" s="31" t="s">
        <v>1278</v>
      </c>
      <c r="D44" s="31">
        <v>25</v>
      </c>
    </row>
    <row r="45" spans="1:4" ht="12.75">
      <c r="A45" s="31" t="s">
        <v>1152</v>
      </c>
      <c r="B45" s="31">
        <v>6</v>
      </c>
      <c r="C45" s="31" t="s">
        <v>1279</v>
      </c>
      <c r="D45" s="31">
        <v>26</v>
      </c>
    </row>
    <row r="46" spans="1:4" ht="12.75">
      <c r="A46" s="31" t="s">
        <v>1152</v>
      </c>
      <c r="B46" s="31">
        <v>6</v>
      </c>
      <c r="C46" s="31" t="s">
        <v>1280</v>
      </c>
      <c r="D46" s="31">
        <v>27</v>
      </c>
    </row>
    <row r="47" spans="1:4" ht="12.75">
      <c r="A47" s="31" t="s">
        <v>1152</v>
      </c>
      <c r="B47" s="31">
        <v>6</v>
      </c>
      <c r="C47" s="31" t="s">
        <v>1281</v>
      </c>
      <c r="D47" s="31">
        <v>28</v>
      </c>
    </row>
    <row r="48" spans="1:4" ht="12.75">
      <c r="A48" s="31" t="s">
        <v>1152</v>
      </c>
      <c r="B48" s="31">
        <v>6</v>
      </c>
      <c r="C48" s="31" t="s">
        <v>1282</v>
      </c>
      <c r="D48" s="31">
        <v>29</v>
      </c>
    </row>
    <row r="49" spans="1:4" ht="12.75">
      <c r="A49" s="31" t="s">
        <v>1152</v>
      </c>
      <c r="B49" s="31">
        <v>6</v>
      </c>
      <c r="C49" s="31" t="s">
        <v>1283</v>
      </c>
      <c r="D49" s="31">
        <v>30</v>
      </c>
    </row>
    <row r="50" spans="1:4" ht="12.75">
      <c r="A50" s="31" t="s">
        <v>1152</v>
      </c>
      <c r="B50" s="31">
        <v>6</v>
      </c>
      <c r="C50" s="31" t="s">
        <v>1284</v>
      </c>
      <c r="D50" s="31">
        <v>31</v>
      </c>
    </row>
    <row r="51" spans="1:4" ht="12.75">
      <c r="A51" s="31" t="s">
        <v>1152</v>
      </c>
      <c r="B51" s="31">
        <v>6</v>
      </c>
      <c r="C51" s="31" t="s">
        <v>1285</v>
      </c>
      <c r="D51" s="31">
        <v>32</v>
      </c>
    </row>
    <row r="52" spans="1:4" ht="12.75">
      <c r="A52" s="31" t="s">
        <v>1152</v>
      </c>
      <c r="B52" s="31">
        <v>6</v>
      </c>
      <c r="C52" s="31" t="s">
        <v>1286</v>
      </c>
      <c r="D52" s="31">
        <v>33</v>
      </c>
    </row>
    <row r="53" spans="1:4" ht="12.75">
      <c r="A53" s="31" t="s">
        <v>1152</v>
      </c>
      <c r="B53" s="31">
        <v>6</v>
      </c>
      <c r="C53" s="31" t="s">
        <v>1287</v>
      </c>
      <c r="D53" s="31">
        <v>34</v>
      </c>
    </row>
    <row r="54" spans="1:4" ht="12.75">
      <c r="A54" s="31" t="s">
        <v>1152</v>
      </c>
      <c r="B54" s="31">
        <v>6</v>
      </c>
      <c r="C54" s="31" t="s">
        <v>1288</v>
      </c>
      <c r="D54" s="31">
        <v>35</v>
      </c>
    </row>
    <row r="55" spans="1:4" ht="12.75">
      <c r="A55" s="31" t="s">
        <v>1152</v>
      </c>
      <c r="B55" s="31">
        <v>6</v>
      </c>
      <c r="C55" s="31" t="s">
        <v>1289</v>
      </c>
      <c r="D55" s="31">
        <v>36</v>
      </c>
    </row>
    <row r="56" spans="1:4" ht="12.75">
      <c r="A56" s="31" t="s">
        <v>1290</v>
      </c>
      <c r="B56" s="31">
        <v>7</v>
      </c>
      <c r="C56" s="31" t="s">
        <v>1178</v>
      </c>
      <c r="D56" s="31">
        <v>1</v>
      </c>
    </row>
    <row r="57" spans="1:4" ht="12.75">
      <c r="A57" s="31" t="s">
        <v>1290</v>
      </c>
      <c r="B57" s="31">
        <v>7</v>
      </c>
      <c r="C57" s="31" t="s">
        <v>1179</v>
      </c>
      <c r="D57" s="31">
        <v>2</v>
      </c>
    </row>
    <row r="58" spans="1:4" ht="12.75">
      <c r="A58" s="31" t="s">
        <v>1291</v>
      </c>
      <c r="B58" s="31">
        <v>8</v>
      </c>
      <c r="C58" s="31" t="s">
        <v>1180</v>
      </c>
      <c r="D58" s="31">
        <v>1</v>
      </c>
    </row>
    <row r="59" spans="1:4" ht="12.75">
      <c r="A59" s="31" t="s">
        <v>1291</v>
      </c>
      <c r="B59" s="31">
        <v>8</v>
      </c>
      <c r="C59" s="32" t="s">
        <v>1181</v>
      </c>
      <c r="D59" s="31">
        <v>2</v>
      </c>
    </row>
    <row r="60" spans="1:4" ht="12.75">
      <c r="A60" s="31" t="s">
        <v>1292</v>
      </c>
      <c r="B60" s="31">
        <v>9</v>
      </c>
      <c r="C60" s="32" t="s">
        <v>1182</v>
      </c>
      <c r="D60" s="31">
        <v>1</v>
      </c>
    </row>
    <row r="61" spans="1:4" ht="12.75">
      <c r="A61" s="31" t="s">
        <v>1292</v>
      </c>
      <c r="B61" s="31">
        <v>9</v>
      </c>
      <c r="C61" s="31" t="s">
        <v>1183</v>
      </c>
      <c r="D61" s="31">
        <v>2</v>
      </c>
    </row>
    <row r="62" spans="1:4" ht="12.75">
      <c r="A62" s="31" t="s">
        <v>1293</v>
      </c>
      <c r="B62" s="31">
        <v>10</v>
      </c>
      <c r="C62" s="31" t="s">
        <v>1294</v>
      </c>
      <c r="D62" s="31">
        <v>1</v>
      </c>
    </row>
    <row r="63" spans="1:4" ht="12.75">
      <c r="A63" s="31" t="s">
        <v>1293</v>
      </c>
      <c r="B63" s="31">
        <v>10</v>
      </c>
      <c r="C63" s="31" t="s">
        <v>1184</v>
      </c>
      <c r="D63" s="31">
        <v>2</v>
      </c>
    </row>
    <row r="64" spans="1:4" ht="12.75">
      <c r="A64" s="31" t="s">
        <v>1295</v>
      </c>
      <c r="B64" s="31">
        <v>11</v>
      </c>
      <c r="C64" s="31" t="s">
        <v>1296</v>
      </c>
      <c r="D64" s="31">
        <v>1</v>
      </c>
    </row>
    <row r="65" spans="1:4" ht="12.75">
      <c r="A65" s="31" t="s">
        <v>1295</v>
      </c>
      <c r="B65" s="31">
        <v>11</v>
      </c>
      <c r="C65" s="31" t="s">
        <v>1297</v>
      </c>
      <c r="D65" s="31">
        <v>2</v>
      </c>
    </row>
    <row r="66" spans="1:4" ht="12.75">
      <c r="A66" s="31" t="s">
        <v>1295</v>
      </c>
      <c r="B66" s="31">
        <v>11</v>
      </c>
      <c r="C66" s="31" t="s">
        <v>1298</v>
      </c>
      <c r="D66" s="31">
        <v>3</v>
      </c>
    </row>
    <row r="67" spans="1:4" ht="12.75">
      <c r="A67" s="31" t="s">
        <v>1295</v>
      </c>
      <c r="B67" s="31">
        <v>11</v>
      </c>
      <c r="C67" s="31" t="s">
        <v>1299</v>
      </c>
      <c r="D67" s="31">
        <v>4</v>
      </c>
    </row>
    <row r="68" spans="1:4" ht="12.75">
      <c r="A68" s="31" t="s">
        <v>1300</v>
      </c>
      <c r="B68" s="31">
        <v>12</v>
      </c>
      <c r="C68" s="31" t="s">
        <v>1301</v>
      </c>
      <c r="D68" s="31">
        <v>1</v>
      </c>
    </row>
    <row r="69" spans="1:4" ht="12.75">
      <c r="A69" s="31" t="s">
        <v>1300</v>
      </c>
      <c r="B69" s="31">
        <v>12</v>
      </c>
      <c r="C69" s="31" t="s">
        <v>1302</v>
      </c>
      <c r="D69" s="31">
        <v>2</v>
      </c>
    </row>
    <row r="70" spans="1:4" ht="12.75">
      <c r="A70" s="31" t="s">
        <v>1300</v>
      </c>
      <c r="B70" s="31">
        <v>12</v>
      </c>
      <c r="C70" s="31" t="s">
        <v>1303</v>
      </c>
      <c r="D70" s="31">
        <v>3</v>
      </c>
    </row>
    <row r="71" spans="1:4" ht="12.75">
      <c r="A71" s="31" t="s">
        <v>1300</v>
      </c>
      <c r="B71" s="31">
        <v>12</v>
      </c>
      <c r="C71" s="31" t="s">
        <v>1304</v>
      </c>
      <c r="D71" s="31">
        <v>4</v>
      </c>
    </row>
    <row r="72" spans="1:4" ht="12.75">
      <c r="A72" s="31" t="s">
        <v>1305</v>
      </c>
      <c r="B72" s="31">
        <v>13</v>
      </c>
      <c r="C72" s="31" t="s">
        <v>1306</v>
      </c>
      <c r="D72" s="31">
        <v>1</v>
      </c>
    </row>
    <row r="73" spans="1:4" ht="12.75">
      <c r="A73" s="31" t="s">
        <v>1305</v>
      </c>
      <c r="B73" s="31">
        <v>13</v>
      </c>
      <c r="C73" s="31" t="s">
        <v>1307</v>
      </c>
      <c r="D73" s="31">
        <v>2</v>
      </c>
    </row>
    <row r="74" spans="1:4" ht="12.75">
      <c r="A74" s="31" t="s">
        <v>1305</v>
      </c>
      <c r="B74" s="31">
        <v>13</v>
      </c>
      <c r="C74" s="31" t="s">
        <v>1308</v>
      </c>
      <c r="D74" s="31">
        <v>3</v>
      </c>
    </row>
    <row r="75" spans="1:4" ht="12.75">
      <c r="A75" s="31" t="s">
        <v>1305</v>
      </c>
      <c r="B75" s="31">
        <v>13</v>
      </c>
      <c r="C75" s="31" t="s">
        <v>1309</v>
      </c>
      <c r="D75" s="31">
        <v>4</v>
      </c>
    </row>
    <row r="76" spans="1:4" ht="12.75">
      <c r="A76" s="31" t="s">
        <v>1305</v>
      </c>
      <c r="B76" s="31">
        <v>13</v>
      </c>
      <c r="C76" s="31" t="s">
        <v>1311</v>
      </c>
      <c r="D76" s="31">
        <v>5</v>
      </c>
    </row>
    <row r="77" spans="1:4" ht="12.75">
      <c r="A77" s="31" t="s">
        <v>1305</v>
      </c>
      <c r="B77" s="31">
        <v>13</v>
      </c>
      <c r="C77" s="31" t="s">
        <v>1312</v>
      </c>
      <c r="D77" s="31">
        <v>6</v>
      </c>
    </row>
    <row r="78" spans="1:4" ht="12.75">
      <c r="A78" s="31" t="s">
        <v>1305</v>
      </c>
      <c r="B78" s="31">
        <v>13</v>
      </c>
      <c r="C78" s="31" t="s">
        <v>1313</v>
      </c>
      <c r="D78" s="31">
        <v>7</v>
      </c>
    </row>
    <row r="79" spans="1:4" ht="12.75">
      <c r="A79" s="31" t="s">
        <v>1305</v>
      </c>
      <c r="B79" s="31">
        <v>13</v>
      </c>
      <c r="C79" s="31" t="s">
        <v>1314</v>
      </c>
      <c r="D79" s="31">
        <v>8</v>
      </c>
    </row>
    <row r="80" spans="1:4" ht="12.75">
      <c r="A80" s="31" t="s">
        <v>1305</v>
      </c>
      <c r="B80" s="31">
        <v>13</v>
      </c>
      <c r="C80" s="31" t="s">
        <v>1317</v>
      </c>
      <c r="D80" s="31">
        <v>9</v>
      </c>
    </row>
    <row r="81" spans="1:4" ht="12.75">
      <c r="A81" s="31" t="s">
        <v>1305</v>
      </c>
      <c r="B81" s="31">
        <v>13</v>
      </c>
      <c r="C81" s="31" t="s">
        <v>1318</v>
      </c>
      <c r="D81" s="31">
        <v>10</v>
      </c>
    </row>
    <row r="82" spans="1:4" ht="12.75">
      <c r="A82" s="31" t="s">
        <v>1305</v>
      </c>
      <c r="B82" s="31">
        <v>13</v>
      </c>
      <c r="C82" s="31" t="s">
        <v>1319</v>
      </c>
      <c r="D82" s="31">
        <v>11</v>
      </c>
    </row>
    <row r="83" spans="1:4" ht="12.75">
      <c r="A83" s="31" t="s">
        <v>1305</v>
      </c>
      <c r="B83" s="31">
        <v>13</v>
      </c>
      <c r="C83" s="31" t="s">
        <v>1320</v>
      </c>
      <c r="D83" s="31">
        <v>12</v>
      </c>
    </row>
    <row r="84" spans="1:4" ht="12.75">
      <c r="A84" s="31" t="s">
        <v>1305</v>
      </c>
      <c r="B84" s="31">
        <v>13</v>
      </c>
      <c r="C84" s="31" t="s">
        <v>1321</v>
      </c>
      <c r="D84" s="31">
        <v>13</v>
      </c>
    </row>
    <row r="85" spans="1:4" ht="12.75">
      <c r="A85" s="31" t="s">
        <v>1305</v>
      </c>
      <c r="B85" s="31">
        <v>13</v>
      </c>
      <c r="C85" s="31" t="s">
        <v>1322</v>
      </c>
      <c r="D85" s="31">
        <v>14</v>
      </c>
    </row>
    <row r="86" spans="1:4" ht="12.75">
      <c r="A86" s="31" t="s">
        <v>1305</v>
      </c>
      <c r="B86" s="31">
        <v>13</v>
      </c>
      <c r="C86" s="31" t="s">
        <v>1323</v>
      </c>
      <c r="D86" s="31">
        <v>15</v>
      </c>
    </row>
    <row r="87" spans="1:4" ht="12.75">
      <c r="A87" s="31" t="s">
        <v>1305</v>
      </c>
      <c r="B87" s="31">
        <v>13</v>
      </c>
      <c r="C87" s="31" t="s">
        <v>1324</v>
      </c>
      <c r="D87" s="31">
        <v>16</v>
      </c>
    </row>
    <row r="88" spans="1:4" ht="12.75">
      <c r="A88" s="31" t="s">
        <v>1305</v>
      </c>
      <c r="B88" s="31">
        <v>13</v>
      </c>
      <c r="C88" s="31" t="s">
        <v>1325</v>
      </c>
      <c r="D88" s="31">
        <v>17</v>
      </c>
    </row>
    <row r="89" spans="1:4" ht="12.75">
      <c r="A89" s="31" t="s">
        <v>1305</v>
      </c>
      <c r="B89" s="31">
        <v>13</v>
      </c>
      <c r="C89" s="31" t="s">
        <v>1326</v>
      </c>
      <c r="D89" s="31">
        <v>18</v>
      </c>
    </row>
    <row r="90" spans="1:4" ht="12.75">
      <c r="A90" s="31" t="s">
        <v>1305</v>
      </c>
      <c r="B90" s="31">
        <v>13</v>
      </c>
      <c r="C90" s="31" t="s">
        <v>1327</v>
      </c>
      <c r="D90" s="31">
        <v>19</v>
      </c>
    </row>
    <row r="91" spans="1:4" ht="12.75">
      <c r="A91" s="31" t="s">
        <v>1305</v>
      </c>
      <c r="B91" s="31">
        <v>13</v>
      </c>
      <c r="C91" s="31" t="s">
        <v>1328</v>
      </c>
      <c r="D91" s="31">
        <v>20</v>
      </c>
    </row>
    <row r="92" spans="1:4" ht="12.75">
      <c r="A92" s="31" t="s">
        <v>1305</v>
      </c>
      <c r="B92" s="31">
        <v>13</v>
      </c>
      <c r="C92" s="31" t="s">
        <v>1185</v>
      </c>
      <c r="D92" s="31">
        <v>21</v>
      </c>
    </row>
    <row r="93" spans="1:4" ht="12.75">
      <c r="A93" s="31" t="s">
        <v>1329</v>
      </c>
      <c r="B93" s="31">
        <v>14</v>
      </c>
      <c r="C93" s="31" t="s">
        <v>1186</v>
      </c>
      <c r="D93" s="31">
        <v>1</v>
      </c>
    </row>
    <row r="94" spans="1:4" ht="12.75">
      <c r="A94" s="31" t="s">
        <v>1329</v>
      </c>
      <c r="B94" s="31">
        <v>14</v>
      </c>
      <c r="C94" s="31" t="s">
        <v>1187</v>
      </c>
      <c r="D94" s="31">
        <v>2</v>
      </c>
    </row>
    <row r="95" spans="1:4" ht="12.75">
      <c r="A95" s="31" t="s">
        <v>1330</v>
      </c>
      <c r="B95" s="31">
        <v>15</v>
      </c>
      <c r="C95" s="31" t="s">
        <v>1331</v>
      </c>
      <c r="D95" s="31">
        <v>1</v>
      </c>
    </row>
    <row r="96" spans="1:4" ht="12.75">
      <c r="A96" s="31" t="s">
        <v>1330</v>
      </c>
      <c r="B96" s="31">
        <v>15</v>
      </c>
      <c r="C96" s="31" t="s">
        <v>1332</v>
      </c>
      <c r="D96" s="31">
        <v>2</v>
      </c>
    </row>
    <row r="97" spans="1:4" ht="12.75">
      <c r="A97" s="31" t="s">
        <v>1330</v>
      </c>
      <c r="B97" s="31">
        <v>15</v>
      </c>
      <c r="C97" s="31" t="s">
        <v>1333</v>
      </c>
      <c r="D97" s="31">
        <v>3</v>
      </c>
    </row>
    <row r="98" spans="1:4" ht="12.75">
      <c r="A98" s="31" t="s">
        <v>1334</v>
      </c>
      <c r="B98" s="31">
        <v>16</v>
      </c>
      <c r="C98" s="31" t="s">
        <v>1188</v>
      </c>
      <c r="D98" s="31">
        <v>1</v>
      </c>
    </row>
    <row r="99" spans="1:4" ht="12.75">
      <c r="A99" s="31" t="s">
        <v>1334</v>
      </c>
      <c r="B99" s="31">
        <v>16</v>
      </c>
      <c r="C99" s="31" t="s">
        <v>1189</v>
      </c>
      <c r="D99" s="31">
        <v>2</v>
      </c>
    </row>
    <row r="100" spans="1:4" ht="12.75">
      <c r="A100" s="31" t="s">
        <v>1334</v>
      </c>
      <c r="B100" s="31">
        <v>16</v>
      </c>
      <c r="C100" s="31" t="s">
        <v>1190</v>
      </c>
      <c r="D100" s="31">
        <v>3</v>
      </c>
    </row>
    <row r="101" spans="1:4" ht="12.75">
      <c r="A101" s="31" t="s">
        <v>1334</v>
      </c>
      <c r="B101" s="31">
        <v>16</v>
      </c>
      <c r="C101" s="31" t="s">
        <v>1191</v>
      </c>
      <c r="D101" s="31">
        <v>4</v>
      </c>
    </row>
    <row r="102" spans="1:4" ht="12.75">
      <c r="A102" s="31" t="s">
        <v>1334</v>
      </c>
      <c r="B102" s="31">
        <v>16</v>
      </c>
      <c r="C102" s="31" t="s">
        <v>1192</v>
      </c>
      <c r="D102" s="31">
        <v>5</v>
      </c>
    </row>
    <row r="103" spans="1:4" ht="12.75">
      <c r="A103" s="31" t="s">
        <v>1334</v>
      </c>
      <c r="B103" s="31">
        <v>16</v>
      </c>
      <c r="C103" s="31" t="s">
        <v>1193</v>
      </c>
      <c r="D103" s="31">
        <v>6</v>
      </c>
    </row>
    <row r="104" spans="1:4" ht="12.75">
      <c r="A104" s="31" t="s">
        <v>1334</v>
      </c>
      <c r="B104" s="31">
        <v>16</v>
      </c>
      <c r="C104" s="31" t="s">
        <v>1194</v>
      </c>
      <c r="D104" s="31">
        <v>7</v>
      </c>
    </row>
    <row r="105" spans="1:4" ht="12.75">
      <c r="A105" s="31" t="s">
        <v>1334</v>
      </c>
      <c r="B105" s="31">
        <v>16</v>
      </c>
      <c r="C105" s="31" t="s">
        <v>1195</v>
      </c>
      <c r="D105" s="31">
        <v>8</v>
      </c>
    </row>
    <row r="106" spans="1:4" ht="12.75">
      <c r="A106" s="31" t="s">
        <v>1334</v>
      </c>
      <c r="B106" s="31">
        <v>16</v>
      </c>
      <c r="C106" s="31" t="s">
        <v>1196</v>
      </c>
      <c r="D106" s="31">
        <v>9</v>
      </c>
    </row>
    <row r="107" spans="1:4" ht="12.75">
      <c r="A107" s="31" t="s">
        <v>1334</v>
      </c>
      <c r="B107" s="31">
        <v>16</v>
      </c>
      <c r="C107" s="31" t="s">
        <v>1197</v>
      </c>
      <c r="D107" s="31">
        <v>10</v>
      </c>
    </row>
    <row r="108" spans="1:4" ht="12.75">
      <c r="A108" s="31" t="s">
        <v>1334</v>
      </c>
      <c r="B108" s="31">
        <v>16</v>
      </c>
      <c r="C108" s="31" t="s">
        <v>1198</v>
      </c>
      <c r="D108" s="31">
        <v>11</v>
      </c>
    </row>
    <row r="109" spans="1:4" ht="12.75">
      <c r="A109" s="31" t="s">
        <v>1334</v>
      </c>
      <c r="B109" s="31">
        <v>16</v>
      </c>
      <c r="C109" s="31" t="s">
        <v>1199</v>
      </c>
      <c r="D109" s="31">
        <v>12</v>
      </c>
    </row>
    <row r="110" spans="1:4" ht="12.75">
      <c r="A110" s="31" t="s">
        <v>1334</v>
      </c>
      <c r="B110" s="31">
        <v>16</v>
      </c>
      <c r="C110" s="31" t="s">
        <v>1200</v>
      </c>
      <c r="D110" s="31">
        <v>13</v>
      </c>
    </row>
    <row r="111" spans="1:4" ht="12.75">
      <c r="A111" s="31" t="s">
        <v>1334</v>
      </c>
      <c r="B111" s="31">
        <v>16</v>
      </c>
      <c r="C111" s="31" t="s">
        <v>1201</v>
      </c>
      <c r="D111" s="31">
        <v>14</v>
      </c>
    </row>
    <row r="112" spans="1:4" ht="12.75">
      <c r="A112" s="31" t="s">
        <v>1334</v>
      </c>
      <c r="B112" s="31">
        <v>16</v>
      </c>
      <c r="C112" s="31" t="s">
        <v>1202</v>
      </c>
      <c r="D112" s="31">
        <v>15</v>
      </c>
    </row>
    <row r="113" spans="1:4" ht="12.75">
      <c r="A113" s="31" t="s">
        <v>1334</v>
      </c>
      <c r="B113" s="31">
        <v>16</v>
      </c>
      <c r="C113" s="31" t="s">
        <v>1203</v>
      </c>
      <c r="D113" s="31">
        <v>16</v>
      </c>
    </row>
    <row r="114" spans="1:4" ht="12.75">
      <c r="A114" s="31" t="s">
        <v>1334</v>
      </c>
      <c r="B114" s="31">
        <v>16</v>
      </c>
      <c r="C114" s="31" t="s">
        <v>1204</v>
      </c>
      <c r="D114" s="31">
        <v>17</v>
      </c>
    </row>
    <row r="115" spans="1:4" ht="12.75">
      <c r="A115" s="31" t="s">
        <v>1334</v>
      </c>
      <c r="B115" s="31">
        <v>16</v>
      </c>
      <c r="C115" s="31" t="s">
        <v>1205</v>
      </c>
      <c r="D115" s="31">
        <v>18</v>
      </c>
    </row>
    <row r="116" spans="1:4" ht="12.75">
      <c r="A116" s="31" t="s">
        <v>1334</v>
      </c>
      <c r="B116" s="31">
        <v>16</v>
      </c>
      <c r="C116" s="31" t="s">
        <v>1206</v>
      </c>
      <c r="D116" s="31">
        <v>19</v>
      </c>
    </row>
    <row r="117" spans="1:4" ht="12.75">
      <c r="A117" s="31" t="s">
        <v>1334</v>
      </c>
      <c r="B117" s="31">
        <v>16</v>
      </c>
      <c r="C117" s="31" t="s">
        <v>1207</v>
      </c>
      <c r="D117" s="31">
        <v>20</v>
      </c>
    </row>
    <row r="118" spans="1:4" ht="12.75">
      <c r="A118" s="31" t="s">
        <v>1334</v>
      </c>
      <c r="B118" s="31">
        <v>16</v>
      </c>
      <c r="C118" s="31" t="s">
        <v>1208</v>
      </c>
      <c r="D118" s="31">
        <v>21</v>
      </c>
    </row>
    <row r="119" spans="1:4" ht="12.75">
      <c r="A119" s="31" t="s">
        <v>1334</v>
      </c>
      <c r="B119" s="31">
        <v>16</v>
      </c>
      <c r="C119" s="31" t="s">
        <v>1209</v>
      </c>
      <c r="D119" s="31">
        <v>22</v>
      </c>
    </row>
    <row r="120" spans="1:4" ht="12.75">
      <c r="A120" s="31" t="s">
        <v>1334</v>
      </c>
      <c r="B120" s="31">
        <v>16</v>
      </c>
      <c r="C120" s="31" t="s">
        <v>1210</v>
      </c>
      <c r="D120" s="31">
        <v>23</v>
      </c>
    </row>
    <row r="121" spans="1:4" ht="12.75">
      <c r="A121" s="31" t="s">
        <v>1334</v>
      </c>
      <c r="B121" s="31">
        <v>16</v>
      </c>
      <c r="C121" s="31" t="s">
        <v>1211</v>
      </c>
      <c r="D121" s="31">
        <v>24</v>
      </c>
    </row>
    <row r="122" spans="1:4" ht="12.75">
      <c r="A122" s="31" t="s">
        <v>1334</v>
      </c>
      <c r="B122" s="31">
        <v>16</v>
      </c>
      <c r="C122" s="31" t="s">
        <v>1212</v>
      </c>
      <c r="D122" s="31">
        <v>25</v>
      </c>
    </row>
    <row r="123" spans="1:4" ht="12.75">
      <c r="A123" s="31" t="s">
        <v>1334</v>
      </c>
      <c r="B123" s="31">
        <v>16</v>
      </c>
      <c r="C123" s="31" t="s">
        <v>1213</v>
      </c>
      <c r="D123" s="31">
        <v>26</v>
      </c>
    </row>
    <row r="124" spans="1:4" ht="12.75">
      <c r="A124" s="31" t="s">
        <v>1334</v>
      </c>
      <c r="B124" s="31">
        <v>16</v>
      </c>
      <c r="C124" s="31" t="s">
        <v>1214</v>
      </c>
      <c r="D124" s="31">
        <v>27</v>
      </c>
    </row>
    <row r="125" spans="1:4" ht="12.75">
      <c r="A125" s="31" t="s">
        <v>1334</v>
      </c>
      <c r="B125" s="31">
        <v>16</v>
      </c>
      <c r="C125" s="31" t="s">
        <v>1215</v>
      </c>
      <c r="D125" s="31">
        <v>28</v>
      </c>
    </row>
    <row r="126" spans="1:4" ht="12.75">
      <c r="A126" s="31" t="s">
        <v>1334</v>
      </c>
      <c r="B126" s="31">
        <v>16</v>
      </c>
      <c r="C126" s="31" t="s">
        <v>1216</v>
      </c>
      <c r="D126" s="31">
        <v>29</v>
      </c>
    </row>
    <row r="127" spans="1:4" ht="12.75">
      <c r="A127" s="31" t="s">
        <v>1334</v>
      </c>
      <c r="B127" s="31">
        <v>16</v>
      </c>
      <c r="C127" s="31" t="s">
        <v>1217</v>
      </c>
      <c r="D127" s="31">
        <v>30</v>
      </c>
    </row>
    <row r="128" spans="1:4" ht="12.75">
      <c r="A128" s="31" t="s">
        <v>1334</v>
      </c>
      <c r="B128" s="31">
        <v>16</v>
      </c>
      <c r="C128" s="31" t="s">
        <v>1218</v>
      </c>
      <c r="D128" s="31">
        <v>31</v>
      </c>
    </row>
    <row r="129" spans="1:4" ht="12.75">
      <c r="A129" s="31" t="s">
        <v>1334</v>
      </c>
      <c r="B129" s="31">
        <v>16</v>
      </c>
      <c r="C129" s="31" t="s">
        <v>1219</v>
      </c>
      <c r="D129" s="31">
        <v>32</v>
      </c>
    </row>
    <row r="130" spans="1:4" ht="12.75">
      <c r="A130" s="31" t="s">
        <v>1334</v>
      </c>
      <c r="B130" s="31">
        <v>16</v>
      </c>
      <c r="C130" s="31" t="s">
        <v>1220</v>
      </c>
      <c r="D130" s="31">
        <v>33</v>
      </c>
    </row>
    <row r="131" spans="1:4" ht="12.75">
      <c r="A131" s="31" t="s">
        <v>1334</v>
      </c>
      <c r="B131" s="31">
        <v>16</v>
      </c>
      <c r="C131" s="31" t="s">
        <v>1221</v>
      </c>
      <c r="D131" s="31">
        <v>34</v>
      </c>
    </row>
    <row r="132" spans="1:4" ht="12.75">
      <c r="A132" s="31" t="s">
        <v>1334</v>
      </c>
      <c r="B132" s="31">
        <v>16</v>
      </c>
      <c r="C132" s="31" t="s">
        <v>1222</v>
      </c>
      <c r="D132" s="31">
        <v>35</v>
      </c>
    </row>
    <row r="133" spans="1:4" ht="12.75">
      <c r="A133" s="31" t="s">
        <v>1334</v>
      </c>
      <c r="B133" s="31">
        <v>16</v>
      </c>
      <c r="C133" s="31" t="s">
        <v>1223</v>
      </c>
      <c r="D133" s="31">
        <v>36</v>
      </c>
    </row>
    <row r="134" spans="1:4" ht="12.75">
      <c r="A134" s="31" t="s">
        <v>1334</v>
      </c>
      <c r="B134" s="31">
        <v>16</v>
      </c>
      <c r="C134" s="31" t="s">
        <v>1224</v>
      </c>
      <c r="D134" s="31">
        <v>37</v>
      </c>
    </row>
    <row r="135" spans="1:4" ht="12.75">
      <c r="A135" s="31" t="s">
        <v>1334</v>
      </c>
      <c r="B135" s="31">
        <v>16</v>
      </c>
      <c r="C135" s="31" t="s">
        <v>1225</v>
      </c>
      <c r="D135" s="31">
        <v>38</v>
      </c>
    </row>
    <row r="136" spans="1:4" ht="12.75">
      <c r="A136" s="31" t="s">
        <v>1334</v>
      </c>
      <c r="B136" s="31">
        <v>16</v>
      </c>
      <c r="C136" s="31" t="s">
        <v>1226</v>
      </c>
      <c r="D136" s="31">
        <v>39</v>
      </c>
    </row>
    <row r="137" spans="1:4" ht="12.75">
      <c r="A137" s="31" t="s">
        <v>1334</v>
      </c>
      <c r="B137" s="31">
        <v>16</v>
      </c>
      <c r="C137" s="31" t="s">
        <v>1227</v>
      </c>
      <c r="D137" s="31">
        <v>40</v>
      </c>
    </row>
    <row r="138" spans="1:4" ht="12.75">
      <c r="A138" s="31" t="s">
        <v>1334</v>
      </c>
      <c r="B138" s="31">
        <v>16</v>
      </c>
      <c r="C138" s="31" t="s">
        <v>1228</v>
      </c>
      <c r="D138" s="31">
        <v>41</v>
      </c>
    </row>
    <row r="139" spans="1:4" ht="12.75">
      <c r="A139" s="31" t="s">
        <v>1334</v>
      </c>
      <c r="B139" s="31">
        <v>16</v>
      </c>
      <c r="C139" s="31" t="s">
        <v>1229</v>
      </c>
      <c r="D139" s="31">
        <v>42</v>
      </c>
    </row>
    <row r="140" spans="1:4" ht="12.75">
      <c r="A140" s="31" t="s">
        <v>1334</v>
      </c>
      <c r="B140" s="31">
        <v>16</v>
      </c>
      <c r="C140" s="31" t="s">
        <v>1230</v>
      </c>
      <c r="D140" s="31">
        <v>43</v>
      </c>
    </row>
    <row r="141" spans="1:4" ht="12.75">
      <c r="A141" s="31" t="s">
        <v>1334</v>
      </c>
      <c r="B141" s="31">
        <v>16</v>
      </c>
      <c r="C141" s="31" t="s">
        <v>1231</v>
      </c>
      <c r="D141" s="31">
        <v>44</v>
      </c>
    </row>
    <row r="142" spans="1:4" ht="12.75">
      <c r="A142" s="31" t="s">
        <v>1334</v>
      </c>
      <c r="B142" s="31">
        <v>16</v>
      </c>
      <c r="C142" s="31" t="s">
        <v>1232</v>
      </c>
      <c r="D142" s="31">
        <v>45</v>
      </c>
    </row>
    <row r="143" spans="1:4" ht="12.75">
      <c r="A143" s="31" t="s">
        <v>1334</v>
      </c>
      <c r="B143" s="31">
        <v>16</v>
      </c>
      <c r="C143" s="31" t="s">
        <v>1233</v>
      </c>
      <c r="D143" s="31">
        <v>46</v>
      </c>
    </row>
    <row r="144" spans="1:4" ht="12.75">
      <c r="A144" s="31" t="s">
        <v>1334</v>
      </c>
      <c r="B144" s="31">
        <v>16</v>
      </c>
      <c r="C144" s="31" t="s">
        <v>1234</v>
      </c>
      <c r="D144" s="31">
        <v>47</v>
      </c>
    </row>
    <row r="145" spans="1:4" ht="12.75">
      <c r="A145" s="31" t="s">
        <v>1334</v>
      </c>
      <c r="B145" s="31">
        <v>16</v>
      </c>
      <c r="C145" s="31" t="s">
        <v>1235</v>
      </c>
      <c r="D145" s="31">
        <v>48</v>
      </c>
    </row>
    <row r="146" spans="1:4" ht="12.75">
      <c r="A146" s="31" t="s">
        <v>1334</v>
      </c>
      <c r="B146" s="31">
        <v>16</v>
      </c>
      <c r="C146" s="31" t="s">
        <v>1236</v>
      </c>
      <c r="D146" s="31">
        <v>49</v>
      </c>
    </row>
    <row r="147" spans="1:4" ht="12.75">
      <c r="A147" s="31" t="s">
        <v>1334</v>
      </c>
      <c r="B147" s="31">
        <v>16</v>
      </c>
      <c r="C147" s="31" t="s">
        <v>1237</v>
      </c>
      <c r="D147" s="31">
        <v>50</v>
      </c>
    </row>
    <row r="148" spans="1:4" ht="12.75">
      <c r="A148" s="31" t="s">
        <v>1334</v>
      </c>
      <c r="B148" s="31">
        <v>16</v>
      </c>
      <c r="C148" s="31" t="s">
        <v>1238</v>
      </c>
      <c r="D148" s="31">
        <v>51</v>
      </c>
    </row>
    <row r="149" spans="1:4" ht="12.75">
      <c r="A149" s="31" t="s">
        <v>1334</v>
      </c>
      <c r="B149" s="31">
        <v>16</v>
      </c>
      <c r="C149" s="31" t="s">
        <v>1239</v>
      </c>
      <c r="D149" s="31">
        <v>52</v>
      </c>
    </row>
    <row r="150" spans="1:4" ht="12.75">
      <c r="A150" s="31" t="s">
        <v>1334</v>
      </c>
      <c r="B150" s="31">
        <v>16</v>
      </c>
      <c r="C150" s="31" t="s">
        <v>1243</v>
      </c>
      <c r="D150" s="31">
        <v>53</v>
      </c>
    </row>
    <row r="151" spans="1:4" ht="12.75">
      <c r="A151" s="31" t="s">
        <v>1334</v>
      </c>
      <c r="B151" s="31">
        <v>16</v>
      </c>
      <c r="C151" s="31" t="s">
        <v>1244</v>
      </c>
      <c r="D151" s="31">
        <v>54</v>
      </c>
    </row>
    <row r="152" spans="1:4" ht="12.75">
      <c r="A152" s="31" t="s">
        <v>1334</v>
      </c>
      <c r="B152" s="31">
        <v>16</v>
      </c>
      <c r="C152" s="31" t="s">
        <v>1245</v>
      </c>
      <c r="D152" s="31">
        <v>55</v>
      </c>
    </row>
    <row r="153" spans="1:4" ht="12.75">
      <c r="A153" s="31" t="s">
        <v>1334</v>
      </c>
      <c r="B153" s="31">
        <v>16</v>
      </c>
      <c r="C153" s="31" t="s">
        <v>1246</v>
      </c>
      <c r="D153" s="31">
        <v>56</v>
      </c>
    </row>
    <row r="154" spans="1:4" ht="12.75">
      <c r="A154" s="31" t="s">
        <v>1334</v>
      </c>
      <c r="B154" s="31">
        <v>16</v>
      </c>
      <c r="C154" s="31" t="s">
        <v>1247</v>
      </c>
      <c r="D154" s="31">
        <v>57</v>
      </c>
    </row>
    <row r="155" spans="1:4" ht="12.75">
      <c r="A155" s="31" t="s">
        <v>1334</v>
      </c>
      <c r="B155" s="31">
        <v>16</v>
      </c>
      <c r="C155" s="31" t="s">
        <v>1248</v>
      </c>
      <c r="D155" s="31">
        <v>58</v>
      </c>
    </row>
    <row r="156" spans="1:4" ht="12.75">
      <c r="A156" s="31" t="s">
        <v>1334</v>
      </c>
      <c r="B156" s="31">
        <v>16</v>
      </c>
      <c r="C156" s="31" t="s">
        <v>1249</v>
      </c>
      <c r="D156" s="31">
        <v>59</v>
      </c>
    </row>
    <row r="157" spans="1:4" ht="12.75">
      <c r="A157" s="31" t="s">
        <v>1334</v>
      </c>
      <c r="B157" s="31">
        <v>16</v>
      </c>
      <c r="C157" s="31" t="s">
        <v>1250</v>
      </c>
      <c r="D157" s="31">
        <v>60</v>
      </c>
    </row>
    <row r="158" spans="1:4" ht="12.75">
      <c r="A158" s="31" t="s">
        <v>1334</v>
      </c>
      <c r="B158" s="31">
        <v>16</v>
      </c>
      <c r="C158" s="31" t="s">
        <v>1251</v>
      </c>
      <c r="D158" s="31">
        <v>61</v>
      </c>
    </row>
    <row r="159" spans="1:4" ht="12.75">
      <c r="A159" s="31" t="s">
        <v>1334</v>
      </c>
      <c r="B159" s="31">
        <v>16</v>
      </c>
      <c r="C159" s="31" t="s">
        <v>1252</v>
      </c>
      <c r="D159" s="31">
        <v>62</v>
      </c>
    </row>
    <row r="160" spans="1:4" ht="12.75">
      <c r="A160" s="31" t="s">
        <v>1334</v>
      </c>
      <c r="B160" s="31">
        <v>16</v>
      </c>
      <c r="C160" s="31" t="s">
        <v>1253</v>
      </c>
      <c r="D160" s="31">
        <v>63</v>
      </c>
    </row>
    <row r="161" spans="1:4" ht="12.75">
      <c r="A161" s="31" t="s">
        <v>1334</v>
      </c>
      <c r="B161" s="31">
        <v>16</v>
      </c>
      <c r="C161" s="31" t="s">
        <v>1254</v>
      </c>
      <c r="D161" s="31">
        <v>64</v>
      </c>
    </row>
    <row r="162" spans="1:4" ht="12.75">
      <c r="A162" s="31" t="s">
        <v>1334</v>
      </c>
      <c r="B162" s="31">
        <v>16</v>
      </c>
      <c r="C162" s="31" t="s">
        <v>1255</v>
      </c>
      <c r="D162" s="31">
        <v>65</v>
      </c>
    </row>
    <row r="163" spans="1:4" ht="12.75">
      <c r="A163" s="31" t="s">
        <v>1334</v>
      </c>
      <c r="B163" s="31">
        <v>16</v>
      </c>
      <c r="C163" s="31" t="s">
        <v>1256</v>
      </c>
      <c r="D163" s="31">
        <v>66</v>
      </c>
    </row>
    <row r="164" spans="1:4" ht="12.75">
      <c r="A164" s="31" t="s">
        <v>1334</v>
      </c>
      <c r="B164" s="31">
        <v>16</v>
      </c>
      <c r="C164" s="31" t="s">
        <v>1257</v>
      </c>
      <c r="D164" s="31">
        <v>67</v>
      </c>
    </row>
    <row r="165" spans="1:4" ht="12.75">
      <c r="A165" s="31" t="s">
        <v>1334</v>
      </c>
      <c r="B165" s="31">
        <v>16</v>
      </c>
      <c r="C165" s="31" t="s">
        <v>1258</v>
      </c>
      <c r="D165" s="31">
        <v>68</v>
      </c>
    </row>
    <row r="166" spans="1:4" ht="12.75">
      <c r="A166" s="31" t="s">
        <v>1334</v>
      </c>
      <c r="B166" s="31">
        <v>16</v>
      </c>
      <c r="C166" s="31" t="s">
        <v>1259</v>
      </c>
      <c r="D166" s="31">
        <v>69</v>
      </c>
    </row>
    <row r="167" spans="1:4" ht="12.75">
      <c r="A167" s="31" t="s">
        <v>1334</v>
      </c>
      <c r="B167" s="31">
        <v>16</v>
      </c>
      <c r="C167" s="31" t="s">
        <v>1260</v>
      </c>
      <c r="D167" s="31">
        <v>70</v>
      </c>
    </row>
    <row r="168" spans="1:4" ht="12.75">
      <c r="A168" s="31" t="s">
        <v>1334</v>
      </c>
      <c r="B168" s="31">
        <v>16</v>
      </c>
      <c r="C168" s="31" t="s">
        <v>1261</v>
      </c>
      <c r="D168" s="31">
        <v>71</v>
      </c>
    </row>
    <row r="169" spans="1:4" ht="12.75">
      <c r="A169" s="31" t="s">
        <v>1334</v>
      </c>
      <c r="B169" s="31">
        <v>16</v>
      </c>
      <c r="C169" s="31" t="s">
        <v>1262</v>
      </c>
      <c r="D169" s="31">
        <v>72</v>
      </c>
    </row>
    <row r="170" spans="1:4" ht="12.75">
      <c r="A170" s="31" t="s">
        <v>1334</v>
      </c>
      <c r="B170" s="31">
        <v>16</v>
      </c>
      <c r="C170" s="31" t="s">
        <v>1263</v>
      </c>
      <c r="D170" s="31">
        <v>73</v>
      </c>
    </row>
    <row r="171" spans="1:4" ht="12.75">
      <c r="A171" s="31" t="s">
        <v>1334</v>
      </c>
      <c r="B171" s="31">
        <v>16</v>
      </c>
      <c r="C171" s="31" t="s">
        <v>1264</v>
      </c>
      <c r="D171" s="31">
        <v>74</v>
      </c>
    </row>
    <row r="172" spans="1:4" ht="12.75">
      <c r="A172" s="31" t="s">
        <v>1436</v>
      </c>
      <c r="B172" s="31">
        <v>17</v>
      </c>
      <c r="C172" s="31" t="s">
        <v>1437</v>
      </c>
      <c r="D172" s="31">
        <v>1</v>
      </c>
    </row>
    <row r="173" spans="1:4" ht="12.75">
      <c r="A173" s="31" t="s">
        <v>1436</v>
      </c>
      <c r="B173" s="31">
        <v>17</v>
      </c>
      <c r="C173" s="31" t="s">
        <v>1438</v>
      </c>
      <c r="D173" s="31">
        <v>2</v>
      </c>
    </row>
    <row r="174" spans="1:4" ht="12.75">
      <c r="A174" s="31" t="s">
        <v>1436</v>
      </c>
      <c r="B174" s="31">
        <v>17</v>
      </c>
      <c r="C174" s="31" t="s">
        <v>1439</v>
      </c>
      <c r="D174" s="31">
        <v>3</v>
      </c>
    </row>
    <row r="175" spans="1:4" ht="12.75">
      <c r="A175" s="31" t="s">
        <v>1316</v>
      </c>
      <c r="B175" s="31">
        <v>18</v>
      </c>
      <c r="C175" s="31" t="s">
        <v>1265</v>
      </c>
      <c r="D175" s="31">
        <v>1</v>
      </c>
    </row>
    <row r="176" spans="1:4" ht="12.75">
      <c r="A176" s="31" t="s">
        <v>1316</v>
      </c>
      <c r="B176" s="31">
        <v>18</v>
      </c>
      <c r="C176" s="31" t="s">
        <v>1266</v>
      </c>
      <c r="D176" s="31">
        <v>2</v>
      </c>
    </row>
    <row r="177" spans="1:4" ht="12.75">
      <c r="A177" s="31" t="s">
        <v>1457</v>
      </c>
      <c r="B177" s="31">
        <v>22</v>
      </c>
      <c r="C177" s="31" t="s">
        <v>1458</v>
      </c>
      <c r="D177" s="31">
        <v>1</v>
      </c>
    </row>
    <row r="178" spans="1:4" ht="12.75">
      <c r="A178" s="31" t="s">
        <v>1457</v>
      </c>
      <c r="B178" s="31">
        <v>22</v>
      </c>
      <c r="C178" s="31" t="s">
        <v>1459</v>
      </c>
      <c r="D178" s="31">
        <v>2</v>
      </c>
    </row>
    <row r="179" spans="1:4" ht="12.75">
      <c r="A179" s="31" t="s">
        <v>1457</v>
      </c>
      <c r="B179" s="31">
        <v>22</v>
      </c>
      <c r="C179" s="31" t="s">
        <v>1460</v>
      </c>
      <c r="D179" s="31">
        <v>3</v>
      </c>
    </row>
    <row r="180" spans="1:4" ht="12.75">
      <c r="A180" s="31" t="s">
        <v>1457</v>
      </c>
      <c r="B180" s="31">
        <v>22</v>
      </c>
      <c r="C180" s="31" t="s">
        <v>1461</v>
      </c>
      <c r="D180" s="31">
        <v>4</v>
      </c>
    </row>
    <row r="181" spans="1:4" ht="12.75">
      <c r="A181" s="31" t="s">
        <v>1457</v>
      </c>
      <c r="B181" s="31">
        <v>22</v>
      </c>
      <c r="C181" s="31" t="s">
        <v>1462</v>
      </c>
      <c r="D181" s="31">
        <v>5</v>
      </c>
    </row>
    <row r="182" spans="1:4" ht="12.75">
      <c r="A182" s="31" t="s">
        <v>1457</v>
      </c>
      <c r="B182" s="31">
        <v>22</v>
      </c>
      <c r="C182" s="31" t="s">
        <v>1463</v>
      </c>
      <c r="D182" s="31">
        <v>6</v>
      </c>
    </row>
    <row r="183" spans="1:4" ht="12.75">
      <c r="A183" s="31" t="s">
        <v>1457</v>
      </c>
      <c r="B183" s="31">
        <v>22</v>
      </c>
      <c r="C183" s="31" t="s">
        <v>1464</v>
      </c>
      <c r="D183" s="31">
        <v>7</v>
      </c>
    </row>
    <row r="184" spans="1:4" ht="12.75">
      <c r="A184" s="31" t="s">
        <v>1457</v>
      </c>
      <c r="B184" s="31">
        <v>22</v>
      </c>
      <c r="C184" s="31" t="s">
        <v>1465</v>
      </c>
      <c r="D184" s="31">
        <v>8</v>
      </c>
    </row>
    <row r="185" spans="1:4" ht="12.75">
      <c r="A185" s="31" t="s">
        <v>1457</v>
      </c>
      <c r="B185" s="31">
        <v>22</v>
      </c>
      <c r="C185" s="31" t="s">
        <v>1466</v>
      </c>
      <c r="D185" s="31">
        <v>9</v>
      </c>
    </row>
    <row r="186" spans="1:4" ht="12.75">
      <c r="A186" s="31" t="s">
        <v>1457</v>
      </c>
      <c r="B186" s="31">
        <v>22</v>
      </c>
      <c r="C186" s="31" t="s">
        <v>1467</v>
      </c>
      <c r="D186" s="31">
        <v>10</v>
      </c>
    </row>
    <row r="187" spans="1:4" ht="12.75">
      <c r="A187" s="31" t="s">
        <v>1457</v>
      </c>
      <c r="B187" s="31">
        <v>22</v>
      </c>
      <c r="C187" s="31" t="s">
        <v>1468</v>
      </c>
      <c r="D187" s="31">
        <v>11</v>
      </c>
    </row>
    <row r="188" spans="1:4" ht="12.75">
      <c r="A188" s="31" t="s">
        <v>1457</v>
      </c>
      <c r="B188" s="31">
        <v>22</v>
      </c>
      <c r="C188" s="31" t="s">
        <v>1469</v>
      </c>
      <c r="D188" s="31">
        <v>12</v>
      </c>
    </row>
    <row r="189" spans="1:4" ht="12.75">
      <c r="A189" s="31" t="s">
        <v>1457</v>
      </c>
      <c r="B189" s="31">
        <v>22</v>
      </c>
      <c r="C189" s="31" t="s">
        <v>1470</v>
      </c>
      <c r="D189" s="31">
        <v>13</v>
      </c>
    </row>
    <row r="190" spans="1:4" ht="12.75">
      <c r="A190" s="31" t="s">
        <v>1457</v>
      </c>
      <c r="B190" s="31">
        <v>22</v>
      </c>
      <c r="C190" s="31" t="s">
        <v>1471</v>
      </c>
      <c r="D190" s="31">
        <v>14</v>
      </c>
    </row>
    <row r="191" spans="1:4" ht="12.75">
      <c r="A191" s="31" t="s">
        <v>1457</v>
      </c>
      <c r="B191" s="31">
        <v>22</v>
      </c>
      <c r="C191" s="31" t="s">
        <v>1472</v>
      </c>
      <c r="D191" s="31">
        <v>15</v>
      </c>
    </row>
    <row r="192" spans="1:4" ht="12.75">
      <c r="A192" s="31" t="s">
        <v>1457</v>
      </c>
      <c r="B192" s="31">
        <v>22</v>
      </c>
      <c r="C192" s="31" t="s">
        <v>1473</v>
      </c>
      <c r="D192" s="31">
        <v>16</v>
      </c>
    </row>
    <row r="193" spans="1:4" ht="12.75">
      <c r="A193" s="31" t="s">
        <v>1457</v>
      </c>
      <c r="B193" s="31">
        <v>22</v>
      </c>
      <c r="C193" s="31" t="s">
        <v>1474</v>
      </c>
      <c r="D193" s="31">
        <v>17</v>
      </c>
    </row>
    <row r="194" spans="1:4" ht="12.75">
      <c r="A194" s="31" t="s">
        <v>1457</v>
      </c>
      <c r="B194" s="31">
        <v>22</v>
      </c>
      <c r="C194" s="31" t="s">
        <v>1475</v>
      </c>
      <c r="D194" s="31">
        <v>18</v>
      </c>
    </row>
    <row r="195" spans="1:4" ht="12.75">
      <c r="A195" s="31" t="s">
        <v>1457</v>
      </c>
      <c r="B195" s="31">
        <v>22</v>
      </c>
      <c r="C195" s="31" t="s">
        <v>1476</v>
      </c>
      <c r="D195" s="31">
        <v>19</v>
      </c>
    </row>
    <row r="196" spans="1:4" ht="12.75">
      <c r="A196" s="31" t="s">
        <v>1457</v>
      </c>
      <c r="B196" s="31">
        <v>22</v>
      </c>
      <c r="C196" s="31" t="s">
        <v>1477</v>
      </c>
      <c r="D196" s="31">
        <v>20</v>
      </c>
    </row>
    <row r="197" spans="1:4" ht="12.75">
      <c r="A197" s="31" t="s">
        <v>1457</v>
      </c>
      <c r="B197" s="31">
        <v>22</v>
      </c>
      <c r="C197" s="31" t="s">
        <v>1478</v>
      </c>
      <c r="D197" s="31">
        <v>21</v>
      </c>
    </row>
    <row r="198" spans="1:4" ht="12.75">
      <c r="A198" s="31" t="s">
        <v>1457</v>
      </c>
      <c r="B198" s="31">
        <v>22</v>
      </c>
      <c r="C198" s="31" t="s">
        <v>1479</v>
      </c>
      <c r="D198" s="31">
        <v>22</v>
      </c>
    </row>
    <row r="199" spans="1:4" ht="12.75">
      <c r="A199" s="31" t="s">
        <v>1457</v>
      </c>
      <c r="B199" s="31">
        <v>22</v>
      </c>
      <c r="C199" s="31" t="s">
        <v>1480</v>
      </c>
      <c r="D199" s="31">
        <v>23</v>
      </c>
    </row>
    <row r="200" ht="12.75" hidden="1"/>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sheetPr codeName="Sheet16"/>
  <dimension ref="A1:H4"/>
  <sheetViews>
    <sheetView workbookViewId="0" topLeftCell="A1">
      <selection activeCell="A1" sqref="A1:H1"/>
    </sheetView>
  </sheetViews>
  <sheetFormatPr defaultColWidth="9.140625" defaultRowHeight="12.75"/>
  <cols>
    <col min="1" max="1" width="4.421875" style="110" customWidth="1"/>
    <col min="2" max="2" width="19.57421875" style="110" customWidth="1"/>
    <col min="3" max="3" width="11.7109375" style="110" customWidth="1"/>
    <col min="4" max="4" width="9.140625" style="151" customWidth="1"/>
    <col min="5" max="5" width="11.8515625" style="151" customWidth="1"/>
    <col min="6" max="6" width="11.00390625" style="151" customWidth="1"/>
    <col min="7" max="7" width="10.7109375" style="151" customWidth="1"/>
    <col min="8" max="8" width="11.8515625" style="151" customWidth="1"/>
    <col min="9" max="16384" width="0" style="0" hidden="1" customWidth="1"/>
  </cols>
  <sheetData>
    <row r="1" spans="1:8" ht="12.75" customHeight="1">
      <c r="A1" s="179" t="s">
        <v>1485</v>
      </c>
      <c r="B1" s="179"/>
      <c r="C1" s="179"/>
      <c r="D1" s="179"/>
      <c r="E1" s="179"/>
      <c r="F1" s="179"/>
      <c r="G1" s="179"/>
      <c r="H1" s="179"/>
    </row>
    <row r="2" spans="1:8" ht="12.75">
      <c r="A2" s="361" t="s">
        <v>642</v>
      </c>
      <c r="B2" s="361"/>
      <c r="C2" s="361"/>
      <c r="D2" s="361"/>
      <c r="E2" s="361"/>
      <c r="F2" s="361"/>
      <c r="G2" s="361"/>
      <c r="H2" s="361"/>
    </row>
    <row r="3" spans="1:8" ht="12.75">
      <c r="A3" s="362" t="s">
        <v>1084</v>
      </c>
      <c r="B3" s="363"/>
      <c r="C3" s="364"/>
      <c r="D3" s="150">
        <f>SUM(D5:D65536)</f>
        <v>0</v>
      </c>
      <c r="E3" s="150">
        <f>SUM(E5:E65536)</f>
        <v>0</v>
      </c>
      <c r="F3" s="150">
        <f>SUM(F5:F65536)</f>
        <v>0</v>
      </c>
      <c r="G3" s="150">
        <f>SUM(G5:G65536)</f>
        <v>0</v>
      </c>
      <c r="H3" s="150">
        <f>SUM(H5:H65536)</f>
        <v>0</v>
      </c>
    </row>
    <row r="4" spans="1:8" ht="31.5">
      <c r="A4" s="8" t="s">
        <v>647</v>
      </c>
      <c r="B4" s="8" t="s">
        <v>643</v>
      </c>
      <c r="C4" s="8" t="s">
        <v>644</v>
      </c>
      <c r="D4" s="8" t="s">
        <v>251</v>
      </c>
      <c r="E4" s="8" t="s">
        <v>645</v>
      </c>
      <c r="F4" s="8" t="s">
        <v>646</v>
      </c>
      <c r="G4" s="8" t="s">
        <v>250</v>
      </c>
      <c r="H4" s="8" t="s">
        <v>652</v>
      </c>
    </row>
  </sheetData>
  <sheetProtection sheet="1" objects="1" scenarios="1"/>
  <mergeCells count="3">
    <mergeCell ref="A1:H1"/>
    <mergeCell ref="A2:H2"/>
    <mergeCell ref="A3:C3"/>
  </mergeCells>
  <dataValidations count="1">
    <dataValidation type="list" allowBlank="1" showInputMessage="1" showErrorMessage="1" sqref="C5:C65536">
      <formula1>MeasurementUnitType</formula1>
    </dataValidation>
  </dataValidations>
  <printOptions/>
  <pageMargins left="0.75" right="0.75" top="1" bottom="1" header="0.5" footer="0.5"/>
  <pageSetup horizontalDpi="300" verticalDpi="300" orientation="portrait" r:id="rId1"/>
</worksheet>
</file>

<file path=xl/worksheets/sheet42.xml><?xml version="1.0" encoding="utf-8"?>
<worksheet xmlns="http://schemas.openxmlformats.org/spreadsheetml/2006/main" xmlns:r="http://schemas.openxmlformats.org/officeDocument/2006/relationships">
  <sheetPr codeName="Sheet17"/>
  <dimension ref="A1:K4"/>
  <sheetViews>
    <sheetView workbookViewId="0" topLeftCell="A1">
      <selection activeCell="A1" sqref="A1:K1"/>
    </sheetView>
  </sheetViews>
  <sheetFormatPr defaultColWidth="9.140625" defaultRowHeight="12.75"/>
  <cols>
    <col min="1" max="1" width="3.8515625" style="110" customWidth="1"/>
    <col min="2" max="2" width="12.421875" style="110" customWidth="1"/>
    <col min="3" max="3" width="11.28125" style="110" customWidth="1"/>
    <col min="4" max="5" width="9.140625" style="151" customWidth="1"/>
    <col min="6" max="6" width="8.57421875" style="151" customWidth="1"/>
    <col min="7" max="7" width="8.140625" style="151" customWidth="1"/>
    <col min="8" max="8" width="7.00390625" style="151" customWidth="1"/>
    <col min="9" max="9" width="8.140625" style="151" customWidth="1"/>
    <col min="10" max="10" width="6.8515625" style="152" customWidth="1"/>
    <col min="11" max="11" width="9.140625" style="151" customWidth="1"/>
    <col min="12" max="16384" width="0" style="0" hidden="1" customWidth="1"/>
  </cols>
  <sheetData>
    <row r="1" spans="1:11" ht="12.75" customHeight="1">
      <c r="A1" s="179" t="s">
        <v>1485</v>
      </c>
      <c r="B1" s="179"/>
      <c r="C1" s="179"/>
      <c r="D1" s="179"/>
      <c r="E1" s="179"/>
      <c r="F1" s="179"/>
      <c r="G1" s="179"/>
      <c r="H1" s="179"/>
      <c r="I1" s="179"/>
      <c r="J1" s="179"/>
      <c r="K1" s="179"/>
    </row>
    <row r="2" spans="1:11" ht="12.75">
      <c r="A2" s="362" t="s">
        <v>654</v>
      </c>
      <c r="B2" s="363"/>
      <c r="C2" s="363"/>
      <c r="D2" s="363"/>
      <c r="E2" s="363"/>
      <c r="F2" s="363"/>
      <c r="G2" s="363"/>
      <c r="H2" s="363"/>
      <c r="I2" s="363"/>
      <c r="J2" s="363"/>
      <c r="K2" s="364"/>
    </row>
    <row r="3" spans="1:11" ht="12.75">
      <c r="A3" s="362" t="s">
        <v>1084</v>
      </c>
      <c r="B3" s="363"/>
      <c r="C3" s="364"/>
      <c r="D3" s="150">
        <f>SUM(D5:D65536)</f>
        <v>0</v>
      </c>
      <c r="E3" s="150">
        <f>SUM(E5:E65536)</f>
        <v>0</v>
      </c>
      <c r="F3" s="150">
        <f>SUM(F5:F65536)</f>
        <v>0</v>
      </c>
      <c r="G3" s="150">
        <f>SUM(G5:G65536)</f>
        <v>0</v>
      </c>
      <c r="H3" s="150">
        <f>SUM(H5:H65536)</f>
        <v>0</v>
      </c>
      <c r="I3" s="150">
        <f>SUM(I5:I65536)</f>
        <v>0</v>
      </c>
      <c r="J3" s="44"/>
      <c r="K3" s="150">
        <f>SUM(K5:K65536)</f>
        <v>0</v>
      </c>
    </row>
    <row r="4" spans="1:11" ht="57" customHeight="1">
      <c r="A4" s="8" t="s">
        <v>651</v>
      </c>
      <c r="B4" s="8" t="s">
        <v>643</v>
      </c>
      <c r="C4" s="8" t="s">
        <v>644</v>
      </c>
      <c r="D4" s="8" t="s">
        <v>251</v>
      </c>
      <c r="E4" s="8" t="s">
        <v>645</v>
      </c>
      <c r="F4" s="8" t="s">
        <v>1481</v>
      </c>
      <c r="G4" s="8" t="s">
        <v>1489</v>
      </c>
      <c r="H4" s="8" t="s">
        <v>250</v>
      </c>
      <c r="I4" s="8" t="s">
        <v>650</v>
      </c>
      <c r="J4" s="8" t="s">
        <v>1496</v>
      </c>
      <c r="K4" s="8" t="s">
        <v>649</v>
      </c>
    </row>
  </sheetData>
  <sheetProtection sheet="1" objects="1" scenarios="1"/>
  <mergeCells count="3">
    <mergeCell ref="A1:K1"/>
    <mergeCell ref="A2:K2"/>
    <mergeCell ref="A3:C3"/>
  </mergeCells>
  <dataValidations count="1">
    <dataValidation type="list" allowBlank="1" showInputMessage="1" showErrorMessage="1" sqref="C5:C65536">
      <formula1>MeasurementUnitType</formula1>
    </dataValidation>
  </dataValidations>
  <printOptions/>
  <pageMargins left="0.75" right="0.75" top="1" bottom="1" header="0.5" footer="0.5"/>
  <pageSetup horizontalDpi="300" verticalDpi="300" orientation="portrait" r:id="rId1"/>
</worksheet>
</file>

<file path=xl/worksheets/sheet43.xml><?xml version="1.0" encoding="utf-8"?>
<worksheet xmlns="http://schemas.openxmlformats.org/spreadsheetml/2006/main" xmlns:r="http://schemas.openxmlformats.org/officeDocument/2006/relationships">
  <sheetPr codeName="Sheet42"/>
  <dimension ref="A1:I4"/>
  <sheetViews>
    <sheetView workbookViewId="0" topLeftCell="A1">
      <selection activeCell="A1" sqref="A1:I1"/>
    </sheetView>
  </sheetViews>
  <sheetFormatPr defaultColWidth="9.140625" defaultRowHeight="12.75"/>
  <cols>
    <col min="1" max="1" width="6.421875" style="110" customWidth="1"/>
    <col min="2" max="2" width="17.8515625" style="110" customWidth="1"/>
    <col min="3" max="3" width="11.140625" style="110" customWidth="1"/>
    <col min="4" max="4" width="9.140625" style="151" customWidth="1"/>
    <col min="5" max="5" width="10.00390625" style="151" customWidth="1"/>
    <col min="6" max="6" width="10.57421875" style="151" customWidth="1"/>
    <col min="7" max="7" width="9.140625" style="151" customWidth="1"/>
    <col min="8" max="8" width="9.8515625" style="151" customWidth="1"/>
    <col min="9" max="9" width="10.00390625" style="151" customWidth="1"/>
    <col min="10" max="16384" width="9.140625" style="0" hidden="1" customWidth="1"/>
  </cols>
  <sheetData>
    <row r="1" spans="1:9" ht="12.75" customHeight="1">
      <c r="A1" s="179" t="s">
        <v>1485</v>
      </c>
      <c r="B1" s="179"/>
      <c r="C1" s="179"/>
      <c r="D1" s="179"/>
      <c r="E1" s="179"/>
      <c r="F1" s="179"/>
      <c r="G1" s="179"/>
      <c r="H1" s="179"/>
      <c r="I1" s="179"/>
    </row>
    <row r="2" spans="1:9" ht="15" customHeight="1">
      <c r="A2" s="361" t="s">
        <v>653</v>
      </c>
      <c r="B2" s="361"/>
      <c r="C2" s="361"/>
      <c r="D2" s="361"/>
      <c r="E2" s="361"/>
      <c r="F2" s="361"/>
      <c r="G2" s="361"/>
      <c r="H2" s="361"/>
      <c r="I2" s="361"/>
    </row>
    <row r="3" spans="1:9" ht="15" customHeight="1">
      <c r="A3" s="362" t="s">
        <v>1084</v>
      </c>
      <c r="B3" s="364"/>
      <c r="C3" s="149"/>
      <c r="D3" s="150">
        <f>SUM(D5:D65536)</f>
        <v>0</v>
      </c>
      <c r="E3" s="150">
        <f>SUM(E5:E65536)</f>
        <v>0</v>
      </c>
      <c r="F3" s="150">
        <f>SUM(F5:F65536)</f>
        <v>0</v>
      </c>
      <c r="G3" s="150">
        <f>SUM(G5:G65536)</f>
        <v>0</v>
      </c>
      <c r="H3" s="150">
        <f>SUM(H5:H65536)</f>
        <v>0</v>
      </c>
      <c r="I3" s="150">
        <f>SUM(I5:I65536)</f>
        <v>0</v>
      </c>
    </row>
    <row r="4" spans="1:9" ht="69" customHeight="1">
      <c r="A4" s="8" t="s">
        <v>651</v>
      </c>
      <c r="B4" s="8" t="s">
        <v>648</v>
      </c>
      <c r="C4" s="8" t="s">
        <v>644</v>
      </c>
      <c r="D4" s="8" t="s">
        <v>251</v>
      </c>
      <c r="E4" s="8" t="s">
        <v>645</v>
      </c>
      <c r="F4" s="8" t="s">
        <v>1453</v>
      </c>
      <c r="G4" s="8" t="s">
        <v>646</v>
      </c>
      <c r="H4" s="8" t="s">
        <v>250</v>
      </c>
      <c r="I4" s="8" t="s">
        <v>649</v>
      </c>
    </row>
  </sheetData>
  <sheetProtection sheet="1" objects="1" scenarios="1"/>
  <mergeCells count="3">
    <mergeCell ref="A1:I1"/>
    <mergeCell ref="A2:I2"/>
    <mergeCell ref="A3:B3"/>
  </mergeCells>
  <dataValidations count="1">
    <dataValidation type="list" allowBlank="1" showInputMessage="1" showErrorMessage="1" sqref="C5:C65536">
      <formula1>MeasurementUnitType</formula1>
    </dataValidation>
  </dataValidations>
  <printOptions/>
  <pageMargins left="0.75" right="0.75" top="1" bottom="1" header="0.5" footer="0.5"/>
  <pageSetup horizontalDpi="300" verticalDpi="300" orientation="portrait" r:id="rId1"/>
</worksheet>
</file>

<file path=xl/worksheets/sheet44.xml><?xml version="1.0" encoding="utf-8"?>
<worksheet xmlns="http://schemas.openxmlformats.org/spreadsheetml/2006/main" xmlns:r="http://schemas.openxmlformats.org/officeDocument/2006/relationships">
  <sheetPr codeName="Sheet4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I85"/>
  <sheetViews>
    <sheetView workbookViewId="0" topLeftCell="A1">
      <selection activeCell="A1" sqref="A1:I1"/>
    </sheetView>
  </sheetViews>
  <sheetFormatPr defaultColWidth="9.140625" defaultRowHeight="12.75" zeroHeight="1"/>
  <cols>
    <col min="1" max="1" width="3.421875" style="0" customWidth="1"/>
    <col min="2" max="2" width="3.140625" style="0" customWidth="1"/>
    <col min="3" max="3" width="33.421875" style="0" customWidth="1"/>
    <col min="5" max="5" width="6.140625" style="0" customWidth="1"/>
    <col min="6" max="6" width="5.140625" style="0" customWidth="1"/>
    <col min="7" max="7" width="12.140625" style="0" customWidth="1"/>
    <col min="8" max="8" width="5.140625" style="0" customWidth="1"/>
    <col min="9" max="9" width="12.7109375" style="0" customWidth="1"/>
    <col min="10" max="16384" width="9.140625" style="0" hidden="1" customWidth="1"/>
  </cols>
  <sheetData>
    <row r="1" spans="1:9" ht="12.75">
      <c r="A1" s="164" t="s">
        <v>1482</v>
      </c>
      <c r="B1" s="164"/>
      <c r="C1" s="164"/>
      <c r="D1" s="164"/>
      <c r="E1" s="164"/>
      <c r="F1" s="164"/>
      <c r="G1" s="164"/>
      <c r="H1" s="164"/>
      <c r="I1" s="164"/>
    </row>
    <row r="2" spans="1:9" ht="14.25" customHeight="1">
      <c r="A2" s="9" t="s">
        <v>78</v>
      </c>
      <c r="B2" s="197" t="s">
        <v>1344</v>
      </c>
      <c r="C2" s="197"/>
      <c r="D2" s="197"/>
      <c r="E2" s="197"/>
      <c r="F2" s="198"/>
      <c r="G2" s="198"/>
      <c r="H2" s="198"/>
      <c r="I2" s="26"/>
    </row>
    <row r="3" spans="1:9" ht="13.5" customHeight="1">
      <c r="A3" s="9" t="s">
        <v>79</v>
      </c>
      <c r="B3" s="197" t="s">
        <v>441</v>
      </c>
      <c r="C3" s="197"/>
      <c r="D3" s="197"/>
      <c r="E3" s="197"/>
      <c r="F3" s="198"/>
      <c r="G3" s="198"/>
      <c r="H3" s="198"/>
      <c r="I3" s="26"/>
    </row>
    <row r="4" spans="1:9" ht="32.25" customHeight="1">
      <c r="A4" s="9" t="s">
        <v>138</v>
      </c>
      <c r="B4" s="199" t="s">
        <v>453</v>
      </c>
      <c r="C4" s="166"/>
      <c r="D4" s="166"/>
      <c r="E4" s="166"/>
      <c r="F4" s="200"/>
      <c r="G4" s="201"/>
      <c r="H4" s="36" t="s">
        <v>139</v>
      </c>
      <c r="I4" s="45"/>
    </row>
    <row r="5" spans="1:9" ht="14.25" customHeight="1">
      <c r="A5" s="9" t="s">
        <v>141</v>
      </c>
      <c r="B5" s="244" t="s">
        <v>454</v>
      </c>
      <c r="C5" s="245"/>
      <c r="D5" s="245"/>
      <c r="E5" s="245"/>
      <c r="F5" s="245"/>
      <c r="G5" s="245"/>
      <c r="H5" s="245"/>
      <c r="I5" s="246"/>
    </row>
    <row r="6" spans="1:9" ht="21.75" customHeight="1">
      <c r="A6" s="9"/>
      <c r="B6" s="9" t="s">
        <v>88</v>
      </c>
      <c r="C6" s="197" t="s">
        <v>455</v>
      </c>
      <c r="D6" s="197"/>
      <c r="E6" s="197"/>
      <c r="F6" s="198"/>
      <c r="G6" s="198"/>
      <c r="H6" s="198"/>
      <c r="I6" s="26"/>
    </row>
    <row r="7" spans="1:9" ht="22.5" customHeight="1">
      <c r="A7" s="9"/>
      <c r="B7" s="9" t="s">
        <v>93</v>
      </c>
      <c r="C7" s="197" t="s">
        <v>456</v>
      </c>
      <c r="D7" s="197"/>
      <c r="E7" s="197"/>
      <c r="F7" s="198"/>
      <c r="G7" s="198"/>
      <c r="H7" s="198"/>
      <c r="I7" s="26"/>
    </row>
    <row r="8" spans="1:9" ht="16.5" customHeight="1">
      <c r="A8" s="9"/>
      <c r="B8" s="9" t="s">
        <v>102</v>
      </c>
      <c r="C8" s="197" t="s">
        <v>1483</v>
      </c>
      <c r="D8" s="197"/>
      <c r="E8" s="197"/>
      <c r="F8" s="198"/>
      <c r="G8" s="198"/>
      <c r="H8" s="198"/>
      <c r="I8" s="26"/>
    </row>
    <row r="9" spans="1:9" ht="23.25" customHeight="1">
      <c r="A9" s="9"/>
      <c r="B9" s="9" t="s">
        <v>161</v>
      </c>
      <c r="C9" s="197" t="s">
        <v>457</v>
      </c>
      <c r="D9" s="197"/>
      <c r="E9" s="197"/>
      <c r="F9" s="198"/>
      <c r="G9" s="198"/>
      <c r="H9" s="198"/>
      <c r="I9" s="45"/>
    </row>
    <row r="10" spans="1:9" ht="12.75">
      <c r="A10" s="9" t="s">
        <v>207</v>
      </c>
      <c r="B10" s="197" t="s">
        <v>458</v>
      </c>
      <c r="C10" s="197"/>
      <c r="D10" s="197"/>
      <c r="E10" s="197"/>
      <c r="F10" s="197"/>
      <c r="G10" s="197"/>
      <c r="H10" s="197"/>
      <c r="I10" s="198"/>
    </row>
    <row r="11" spans="1:9" ht="12.75">
      <c r="A11" s="9"/>
      <c r="B11" s="9" t="s">
        <v>88</v>
      </c>
      <c r="C11" s="197" t="s">
        <v>459</v>
      </c>
      <c r="D11" s="197"/>
      <c r="E11" s="197"/>
      <c r="F11" s="9" t="s">
        <v>466</v>
      </c>
      <c r="G11" s="45"/>
      <c r="H11" s="197"/>
      <c r="I11" s="197"/>
    </row>
    <row r="12" spans="1:9" ht="45.75" customHeight="1">
      <c r="A12" s="9"/>
      <c r="B12" s="9" t="s">
        <v>93</v>
      </c>
      <c r="C12" s="169" t="s">
        <v>460</v>
      </c>
      <c r="D12" s="169"/>
      <c r="E12" s="169"/>
      <c r="F12" s="9" t="s">
        <v>467</v>
      </c>
      <c r="G12" s="45"/>
      <c r="H12" s="197"/>
      <c r="I12" s="197"/>
    </row>
    <row r="13" spans="1:9" ht="12.75">
      <c r="A13" s="9"/>
      <c r="B13" s="9" t="s">
        <v>102</v>
      </c>
      <c r="C13" s="197" t="s">
        <v>461</v>
      </c>
      <c r="D13" s="197"/>
      <c r="E13" s="197"/>
      <c r="F13" s="9" t="s">
        <v>468</v>
      </c>
      <c r="G13" s="45"/>
      <c r="H13" s="197"/>
      <c r="I13" s="197"/>
    </row>
    <row r="14" spans="1:9" ht="12.75">
      <c r="A14" s="9"/>
      <c r="B14" s="9" t="s">
        <v>235</v>
      </c>
      <c r="C14" s="197" t="s">
        <v>462</v>
      </c>
      <c r="D14" s="197"/>
      <c r="E14" s="197"/>
      <c r="F14" s="9" t="s">
        <v>469</v>
      </c>
      <c r="G14" s="45"/>
      <c r="H14" s="197"/>
      <c r="I14" s="197"/>
    </row>
    <row r="15" spans="1:9" ht="12.75">
      <c r="A15" s="9"/>
      <c r="B15" s="9" t="s">
        <v>151</v>
      </c>
      <c r="C15" s="197" t="s">
        <v>463</v>
      </c>
      <c r="D15" s="197"/>
      <c r="E15" s="197"/>
      <c r="F15" s="9" t="s">
        <v>470</v>
      </c>
      <c r="G15" s="45"/>
      <c r="H15" s="197"/>
      <c r="I15" s="197"/>
    </row>
    <row r="16" spans="1:9" ht="15" customHeight="1">
      <c r="A16" s="9"/>
      <c r="B16" s="9" t="s">
        <v>237</v>
      </c>
      <c r="C16" s="197" t="s">
        <v>464</v>
      </c>
      <c r="D16" s="197"/>
      <c r="E16" s="197"/>
      <c r="F16" s="198"/>
      <c r="G16" s="198"/>
      <c r="H16" s="9" t="s">
        <v>465</v>
      </c>
      <c r="I16" s="46">
        <f>SUM(G11:G15)</f>
        <v>0</v>
      </c>
    </row>
    <row r="17" spans="1:9" ht="21.75" customHeight="1">
      <c r="A17" s="9" t="s">
        <v>261</v>
      </c>
      <c r="B17" s="197" t="s">
        <v>471</v>
      </c>
      <c r="C17" s="197"/>
      <c r="D17" s="197"/>
      <c r="E17" s="197"/>
      <c r="F17" s="198"/>
      <c r="G17" s="198"/>
      <c r="H17" s="197"/>
      <c r="I17" s="197"/>
    </row>
    <row r="18" spans="1:9" ht="24.75" customHeight="1">
      <c r="A18" s="9"/>
      <c r="B18" s="9" t="s">
        <v>88</v>
      </c>
      <c r="C18" s="197" t="s">
        <v>472</v>
      </c>
      <c r="D18" s="197"/>
      <c r="E18" s="197"/>
      <c r="F18" s="9" t="s">
        <v>483</v>
      </c>
      <c r="G18" s="45"/>
      <c r="H18" s="197"/>
      <c r="I18" s="197"/>
    </row>
    <row r="19" spans="1:9" ht="12.75">
      <c r="A19" s="9"/>
      <c r="B19" s="9" t="s">
        <v>93</v>
      </c>
      <c r="C19" s="199" t="s">
        <v>477</v>
      </c>
      <c r="D19" s="166"/>
      <c r="E19" s="167"/>
      <c r="F19" s="9" t="s">
        <v>484</v>
      </c>
      <c r="G19" s="45"/>
      <c r="H19" s="197"/>
      <c r="I19" s="197"/>
    </row>
    <row r="20" spans="1:9" ht="32.25" customHeight="1">
      <c r="A20" s="9"/>
      <c r="B20" s="9" t="s">
        <v>102</v>
      </c>
      <c r="C20" s="197" t="s">
        <v>478</v>
      </c>
      <c r="D20" s="197"/>
      <c r="E20" s="197"/>
      <c r="F20" s="9" t="s">
        <v>485</v>
      </c>
      <c r="G20" s="45"/>
      <c r="H20" s="197"/>
      <c r="I20" s="197"/>
    </row>
    <row r="21" spans="1:9" ht="19.5" customHeight="1">
      <c r="A21" s="9"/>
      <c r="B21" s="9" t="s">
        <v>161</v>
      </c>
      <c r="C21" s="199" t="s">
        <v>479</v>
      </c>
      <c r="D21" s="166"/>
      <c r="E21" s="167"/>
      <c r="F21" s="9" t="s">
        <v>486</v>
      </c>
      <c r="G21" s="45"/>
      <c r="H21" s="197"/>
      <c r="I21" s="197"/>
    </row>
    <row r="22" spans="1:9" ht="12.75">
      <c r="A22" s="9"/>
      <c r="B22" s="9" t="s">
        <v>151</v>
      </c>
      <c r="C22" s="199" t="s">
        <v>473</v>
      </c>
      <c r="D22" s="166"/>
      <c r="E22" s="167"/>
      <c r="F22" s="9" t="s">
        <v>487</v>
      </c>
      <c r="G22" s="45"/>
      <c r="H22" s="197"/>
      <c r="I22" s="197"/>
    </row>
    <row r="23" spans="1:9" ht="12.75">
      <c r="A23" s="9"/>
      <c r="B23" s="9" t="s">
        <v>237</v>
      </c>
      <c r="C23" s="199" t="s">
        <v>480</v>
      </c>
      <c r="D23" s="166"/>
      <c r="E23" s="167"/>
      <c r="F23" s="9" t="s">
        <v>488</v>
      </c>
      <c r="G23" s="45"/>
      <c r="H23" s="197"/>
      <c r="I23" s="197"/>
    </row>
    <row r="24" spans="1:9" ht="20.25" customHeight="1">
      <c r="A24" s="9"/>
      <c r="B24" s="9" t="s">
        <v>238</v>
      </c>
      <c r="C24" s="197" t="s">
        <v>481</v>
      </c>
      <c r="D24" s="197"/>
      <c r="E24" s="197"/>
      <c r="F24" s="9" t="s">
        <v>489</v>
      </c>
      <c r="G24" s="45"/>
      <c r="H24" s="197"/>
      <c r="I24" s="197"/>
    </row>
    <row r="25" spans="1:9" ht="12.75">
      <c r="A25" s="9"/>
      <c r="B25" s="9" t="s">
        <v>239</v>
      </c>
      <c r="C25" s="199" t="s">
        <v>1123</v>
      </c>
      <c r="D25" s="166"/>
      <c r="E25" s="167"/>
      <c r="F25" s="9" t="s">
        <v>490</v>
      </c>
      <c r="G25" s="45"/>
      <c r="H25" s="197"/>
      <c r="I25" s="197"/>
    </row>
    <row r="26" spans="1:9" ht="12.75">
      <c r="A26" s="9"/>
      <c r="B26" s="9" t="s">
        <v>89</v>
      </c>
      <c r="C26" s="197" t="s">
        <v>474</v>
      </c>
      <c r="D26" s="197"/>
      <c r="E26" s="197"/>
      <c r="F26" s="9" t="s">
        <v>491</v>
      </c>
      <c r="G26" s="45"/>
      <c r="H26" s="197"/>
      <c r="I26" s="197"/>
    </row>
    <row r="27" spans="1:9" ht="12.75">
      <c r="A27" s="9"/>
      <c r="B27" s="9" t="s">
        <v>240</v>
      </c>
      <c r="C27" s="197" t="s">
        <v>475</v>
      </c>
      <c r="D27" s="197"/>
      <c r="E27" s="197"/>
      <c r="F27" s="9" t="s">
        <v>492</v>
      </c>
      <c r="G27" s="45"/>
      <c r="H27" s="197"/>
      <c r="I27" s="197"/>
    </row>
    <row r="28" spans="1:9" ht="12.75">
      <c r="A28" s="9"/>
      <c r="B28" s="9" t="s">
        <v>241</v>
      </c>
      <c r="C28" s="199" t="s">
        <v>389</v>
      </c>
      <c r="D28" s="166"/>
      <c r="E28" s="167"/>
      <c r="F28" s="9" t="s">
        <v>493</v>
      </c>
      <c r="G28" s="45"/>
      <c r="H28" s="197"/>
      <c r="I28" s="197"/>
    </row>
    <row r="29" spans="1:9" ht="12.75">
      <c r="A29" s="9"/>
      <c r="B29" s="9" t="s">
        <v>300</v>
      </c>
      <c r="C29" s="199" t="s">
        <v>476</v>
      </c>
      <c r="D29" s="166"/>
      <c r="E29" s="167"/>
      <c r="F29" s="9" t="s">
        <v>494</v>
      </c>
      <c r="G29" s="45"/>
      <c r="H29" s="197"/>
      <c r="I29" s="197"/>
    </row>
    <row r="30" spans="1:9" ht="27" customHeight="1">
      <c r="A30" s="9"/>
      <c r="B30" s="9" t="s">
        <v>496</v>
      </c>
      <c r="C30" s="197" t="s">
        <v>482</v>
      </c>
      <c r="D30" s="197"/>
      <c r="E30" s="197"/>
      <c r="F30" s="9" t="s">
        <v>495</v>
      </c>
      <c r="G30" s="45"/>
      <c r="H30" s="197"/>
      <c r="I30" s="197"/>
    </row>
    <row r="31" spans="1:9" ht="53.25" customHeight="1">
      <c r="A31" s="9"/>
      <c r="B31" s="9" t="s">
        <v>497</v>
      </c>
      <c r="C31" s="197" t="s">
        <v>504</v>
      </c>
      <c r="D31" s="197"/>
      <c r="E31" s="197"/>
      <c r="F31" s="9" t="s">
        <v>508</v>
      </c>
      <c r="G31" s="45"/>
      <c r="H31" s="197"/>
      <c r="I31" s="197"/>
    </row>
    <row r="32" spans="1:9" ht="15" customHeight="1">
      <c r="A32" s="9"/>
      <c r="B32" s="9" t="s">
        <v>506</v>
      </c>
      <c r="C32" s="199" t="s">
        <v>985</v>
      </c>
      <c r="D32" s="166"/>
      <c r="E32" s="167"/>
      <c r="F32" s="9" t="s">
        <v>509</v>
      </c>
      <c r="G32" s="45"/>
      <c r="H32" s="197"/>
      <c r="I32" s="197"/>
    </row>
    <row r="33" spans="1:9" ht="15" customHeight="1">
      <c r="A33" s="9"/>
      <c r="B33" s="9" t="s">
        <v>507</v>
      </c>
      <c r="C33" s="197" t="s">
        <v>505</v>
      </c>
      <c r="D33" s="197"/>
      <c r="E33" s="197"/>
      <c r="F33" s="197"/>
      <c r="G33" s="198"/>
      <c r="H33" s="9" t="s">
        <v>510</v>
      </c>
      <c r="I33" s="46">
        <f>SUM(G18:G32)</f>
        <v>0</v>
      </c>
    </row>
    <row r="34" spans="1:9" ht="12.75">
      <c r="A34" s="9" t="s">
        <v>262</v>
      </c>
      <c r="B34" s="197" t="s">
        <v>511</v>
      </c>
      <c r="C34" s="197"/>
      <c r="D34" s="197"/>
      <c r="E34" s="197"/>
      <c r="F34" s="198"/>
      <c r="G34" s="198"/>
      <c r="H34" s="198"/>
      <c r="I34" s="198"/>
    </row>
    <row r="35" spans="1:9" ht="14.25" customHeight="1">
      <c r="A35" s="9"/>
      <c r="B35" s="9" t="s">
        <v>88</v>
      </c>
      <c r="C35" s="197" t="s">
        <v>512</v>
      </c>
      <c r="D35" s="198"/>
      <c r="E35" s="198"/>
      <c r="F35" s="9" t="s">
        <v>522</v>
      </c>
      <c r="G35" s="45"/>
      <c r="H35" s="52"/>
      <c r="I35" s="53"/>
    </row>
    <row r="36" spans="1:9" ht="26.25" customHeight="1">
      <c r="A36" s="9"/>
      <c r="B36" s="9" t="s">
        <v>93</v>
      </c>
      <c r="C36" s="169" t="s">
        <v>513</v>
      </c>
      <c r="D36" s="169"/>
      <c r="E36" s="169"/>
      <c r="F36" s="9" t="s">
        <v>523</v>
      </c>
      <c r="G36" s="45"/>
      <c r="H36" s="54"/>
      <c r="I36" s="55"/>
    </row>
    <row r="37" spans="1:9" ht="23.25" customHeight="1">
      <c r="A37" s="9"/>
      <c r="B37" s="9" t="s">
        <v>102</v>
      </c>
      <c r="C37" s="197" t="s">
        <v>514</v>
      </c>
      <c r="D37" s="197"/>
      <c r="E37" s="197"/>
      <c r="F37" s="9" t="s">
        <v>524</v>
      </c>
      <c r="G37" s="45"/>
      <c r="H37" s="54"/>
      <c r="I37" s="55"/>
    </row>
    <row r="38" spans="1:9" ht="12.75">
      <c r="A38" s="9"/>
      <c r="B38" s="9" t="s">
        <v>161</v>
      </c>
      <c r="C38" s="197" t="s">
        <v>515</v>
      </c>
      <c r="D38" s="197"/>
      <c r="E38" s="197"/>
      <c r="F38" s="9" t="s">
        <v>525</v>
      </c>
      <c r="G38" s="45"/>
      <c r="H38" s="54"/>
      <c r="I38" s="55"/>
    </row>
    <row r="39" spans="1:9" ht="25.5" customHeight="1">
      <c r="A39" s="9"/>
      <c r="B39" s="9" t="s">
        <v>151</v>
      </c>
      <c r="C39" s="197" t="s">
        <v>516</v>
      </c>
      <c r="D39" s="197"/>
      <c r="E39" s="197"/>
      <c r="F39" s="9" t="s">
        <v>526</v>
      </c>
      <c r="G39" s="45"/>
      <c r="H39" s="54"/>
      <c r="I39" s="55"/>
    </row>
    <row r="40" spans="1:9" ht="12.75">
      <c r="A40" s="9"/>
      <c r="B40" s="9" t="s">
        <v>237</v>
      </c>
      <c r="C40" s="197" t="s">
        <v>517</v>
      </c>
      <c r="D40" s="197"/>
      <c r="E40" s="197"/>
      <c r="F40" s="9" t="s">
        <v>527</v>
      </c>
      <c r="G40" s="45"/>
      <c r="H40" s="54"/>
      <c r="I40" s="55"/>
    </row>
    <row r="41" spans="1:9" ht="23.25" customHeight="1">
      <c r="A41" s="9"/>
      <c r="B41" s="9" t="s">
        <v>238</v>
      </c>
      <c r="C41" s="197" t="s">
        <v>518</v>
      </c>
      <c r="D41" s="197"/>
      <c r="E41" s="197"/>
      <c r="F41" s="9" t="s">
        <v>528</v>
      </c>
      <c r="G41" s="45"/>
      <c r="H41" s="54"/>
      <c r="I41" s="55"/>
    </row>
    <row r="42" spans="1:9" ht="12.75">
      <c r="A42" s="9"/>
      <c r="B42" s="9" t="s">
        <v>239</v>
      </c>
      <c r="C42" s="197" t="s">
        <v>519</v>
      </c>
      <c r="D42" s="197"/>
      <c r="E42" s="197"/>
      <c r="F42" s="9" t="s">
        <v>529</v>
      </c>
      <c r="G42" s="45"/>
      <c r="H42" s="54"/>
      <c r="I42" s="55"/>
    </row>
    <row r="43" spans="1:9" ht="12.75">
      <c r="A43" s="9"/>
      <c r="B43" s="9" t="s">
        <v>89</v>
      </c>
      <c r="C43" s="197" t="s">
        <v>520</v>
      </c>
      <c r="D43" s="197"/>
      <c r="E43" s="197"/>
      <c r="F43" s="198"/>
      <c r="G43" s="198"/>
      <c r="H43" s="9" t="s">
        <v>521</v>
      </c>
      <c r="I43" s="46">
        <f>SUM(G35:G42)</f>
        <v>0</v>
      </c>
    </row>
    <row r="44" spans="1:9" ht="16.5" customHeight="1">
      <c r="A44" s="9" t="s">
        <v>263</v>
      </c>
      <c r="B44" s="8" t="s">
        <v>803</v>
      </c>
      <c r="C44" s="199" t="s">
        <v>1484</v>
      </c>
      <c r="D44" s="200"/>
      <c r="E44" s="200"/>
      <c r="F44" s="200"/>
      <c r="G44" s="200"/>
      <c r="H44" s="200"/>
      <c r="I44" s="200"/>
    </row>
    <row r="45" spans="1:9" ht="34.5" customHeight="1">
      <c r="A45" s="9"/>
      <c r="B45" s="37" t="s">
        <v>88</v>
      </c>
      <c r="C45" s="238" t="s">
        <v>548</v>
      </c>
      <c r="D45" s="238"/>
      <c r="E45" s="238"/>
      <c r="F45" s="9" t="s">
        <v>988</v>
      </c>
      <c r="G45" s="45"/>
      <c r="H45" s="197"/>
      <c r="I45" s="197"/>
    </row>
    <row r="46" spans="1:9" ht="14.25" customHeight="1">
      <c r="A46" s="9"/>
      <c r="B46" s="37" t="s">
        <v>93</v>
      </c>
      <c r="C46" s="197" t="s">
        <v>549</v>
      </c>
      <c r="D46" s="197"/>
      <c r="E46" s="197"/>
      <c r="F46" s="9" t="s">
        <v>989</v>
      </c>
      <c r="G46" s="45"/>
      <c r="H46" s="197"/>
      <c r="I46" s="197"/>
    </row>
    <row r="47" spans="1:9" ht="12.75">
      <c r="A47" s="9"/>
      <c r="B47" s="37" t="s">
        <v>102</v>
      </c>
      <c r="C47" s="197" t="s">
        <v>550</v>
      </c>
      <c r="D47" s="197"/>
      <c r="E47" s="197"/>
      <c r="F47" s="9" t="s">
        <v>992</v>
      </c>
      <c r="G47" s="45"/>
      <c r="H47" s="197"/>
      <c r="I47" s="197"/>
    </row>
    <row r="48" spans="1:9" ht="12.75">
      <c r="A48" s="9"/>
      <c r="B48" s="37" t="s">
        <v>161</v>
      </c>
      <c r="C48" s="197" t="s">
        <v>551</v>
      </c>
      <c r="D48" s="197"/>
      <c r="E48" s="197"/>
      <c r="F48" s="9" t="s">
        <v>993</v>
      </c>
      <c r="G48" s="45"/>
      <c r="H48" s="197"/>
      <c r="I48" s="197"/>
    </row>
    <row r="49" spans="1:9" ht="12.75">
      <c r="A49" s="9"/>
      <c r="B49" s="37" t="s">
        <v>151</v>
      </c>
      <c r="C49" s="197" t="s">
        <v>552</v>
      </c>
      <c r="D49" s="197"/>
      <c r="E49" s="197"/>
      <c r="F49" s="9" t="s">
        <v>994</v>
      </c>
      <c r="G49" s="45"/>
      <c r="H49" s="197"/>
      <c r="I49" s="197"/>
    </row>
    <row r="50" spans="1:9" ht="23.25" customHeight="1">
      <c r="A50" s="9"/>
      <c r="B50" s="37" t="s">
        <v>237</v>
      </c>
      <c r="C50" s="197" t="s">
        <v>530</v>
      </c>
      <c r="D50" s="197"/>
      <c r="E50" s="197"/>
      <c r="F50" s="9" t="s">
        <v>995</v>
      </c>
      <c r="G50" s="45"/>
      <c r="H50" s="197"/>
      <c r="I50" s="197"/>
    </row>
    <row r="51" spans="1:9" ht="12.75">
      <c r="A51" s="9"/>
      <c r="B51" s="37" t="s">
        <v>238</v>
      </c>
      <c r="C51" s="197" t="s">
        <v>985</v>
      </c>
      <c r="D51" s="197"/>
      <c r="E51" s="197"/>
      <c r="F51" s="9" t="s">
        <v>996</v>
      </c>
      <c r="G51" s="45"/>
      <c r="H51" s="197"/>
      <c r="I51" s="197"/>
    </row>
    <row r="52" spans="1:9" ht="12.75">
      <c r="A52" s="9"/>
      <c r="B52" s="37" t="s">
        <v>239</v>
      </c>
      <c r="C52" s="199" t="s">
        <v>986</v>
      </c>
      <c r="D52" s="166"/>
      <c r="E52" s="166"/>
      <c r="F52" s="200"/>
      <c r="G52" s="201"/>
      <c r="H52" s="9" t="s">
        <v>997</v>
      </c>
      <c r="I52" s="46">
        <f>SUM(G45:G51)</f>
        <v>0</v>
      </c>
    </row>
    <row r="53" spans="1:9" ht="27" customHeight="1">
      <c r="A53" s="9"/>
      <c r="B53" s="37" t="s">
        <v>804</v>
      </c>
      <c r="C53" s="197" t="s">
        <v>987</v>
      </c>
      <c r="D53" s="197"/>
      <c r="E53" s="197"/>
      <c r="F53" s="198"/>
      <c r="G53" s="198"/>
      <c r="H53" s="9" t="s">
        <v>998</v>
      </c>
      <c r="I53" s="45"/>
    </row>
    <row r="54" spans="1:9" ht="18" customHeight="1">
      <c r="A54" s="9" t="s">
        <v>281</v>
      </c>
      <c r="B54" s="197" t="s">
        <v>553</v>
      </c>
      <c r="C54" s="197"/>
      <c r="D54" s="197"/>
      <c r="E54" s="197"/>
      <c r="F54" s="198"/>
      <c r="G54" s="198"/>
      <c r="H54" s="198"/>
      <c r="I54" s="198"/>
    </row>
    <row r="55" spans="1:9" ht="14.25" customHeight="1">
      <c r="A55" s="9"/>
      <c r="B55" s="9" t="s">
        <v>88</v>
      </c>
      <c r="C55" s="197" t="s">
        <v>554</v>
      </c>
      <c r="D55" s="197"/>
      <c r="E55" s="197"/>
      <c r="F55" s="9" t="s">
        <v>557</v>
      </c>
      <c r="G55" s="45"/>
      <c r="H55" s="197"/>
      <c r="I55" s="197"/>
    </row>
    <row r="56" spans="1:9" ht="32.25" customHeight="1">
      <c r="A56" s="9"/>
      <c r="B56" s="9" t="s">
        <v>93</v>
      </c>
      <c r="C56" s="197" t="s">
        <v>1124</v>
      </c>
      <c r="D56" s="197"/>
      <c r="E56" s="197"/>
      <c r="F56" s="9" t="s">
        <v>558</v>
      </c>
      <c r="G56" s="45"/>
      <c r="H56" s="197"/>
      <c r="I56" s="197"/>
    </row>
    <row r="57" spans="1:9" ht="13.5" customHeight="1">
      <c r="A57" s="9"/>
      <c r="B57" s="9" t="s">
        <v>102</v>
      </c>
      <c r="C57" s="197" t="s">
        <v>555</v>
      </c>
      <c r="D57" s="197"/>
      <c r="E57" s="197"/>
      <c r="F57" s="9" t="s">
        <v>559</v>
      </c>
      <c r="G57" s="45"/>
      <c r="H57" s="197"/>
      <c r="I57" s="197"/>
    </row>
    <row r="58" spans="1:9" ht="35.25" customHeight="1">
      <c r="A58" s="9"/>
      <c r="B58" s="9" t="s">
        <v>161</v>
      </c>
      <c r="C58" s="197" t="s">
        <v>556</v>
      </c>
      <c r="D58" s="197"/>
      <c r="E58" s="197"/>
      <c r="F58" s="9" t="s">
        <v>560</v>
      </c>
      <c r="G58" s="45"/>
      <c r="H58" s="197"/>
      <c r="I58" s="197"/>
    </row>
    <row r="59" spans="1:9" ht="15.75" customHeight="1">
      <c r="A59" s="9"/>
      <c r="B59" s="9" t="s">
        <v>151</v>
      </c>
      <c r="C59" s="197" t="s">
        <v>985</v>
      </c>
      <c r="D59" s="197"/>
      <c r="E59" s="197"/>
      <c r="F59" s="9" t="s">
        <v>561</v>
      </c>
      <c r="G59" s="45"/>
      <c r="H59" s="197"/>
      <c r="I59" s="197"/>
    </row>
    <row r="60" spans="1:9" ht="13.5" customHeight="1">
      <c r="A60" s="9"/>
      <c r="B60" s="9" t="s">
        <v>237</v>
      </c>
      <c r="C60" s="197" t="s">
        <v>1125</v>
      </c>
      <c r="D60" s="197"/>
      <c r="E60" s="197"/>
      <c r="F60" s="197"/>
      <c r="G60" s="197"/>
      <c r="H60" s="9" t="s">
        <v>999</v>
      </c>
      <c r="I60" s="46">
        <f>SUM(G55:G59)</f>
        <v>0</v>
      </c>
    </row>
    <row r="61" spans="1:9" ht="25.5" customHeight="1">
      <c r="A61" s="9" t="s">
        <v>277</v>
      </c>
      <c r="B61" s="197" t="s">
        <v>562</v>
      </c>
      <c r="C61" s="197"/>
      <c r="D61" s="197"/>
      <c r="E61" s="197"/>
      <c r="F61" s="198"/>
      <c r="G61" s="198"/>
      <c r="H61" s="197"/>
      <c r="I61" s="197"/>
    </row>
    <row r="62" spans="1:9" ht="24" customHeight="1">
      <c r="A62" s="9"/>
      <c r="B62" s="9" t="s">
        <v>88</v>
      </c>
      <c r="C62" s="199" t="s">
        <v>563</v>
      </c>
      <c r="D62" s="166"/>
      <c r="E62" s="167"/>
      <c r="F62" s="9" t="s">
        <v>570</v>
      </c>
      <c r="G62" s="45"/>
      <c r="H62" s="198"/>
      <c r="I62" s="198"/>
    </row>
    <row r="63" spans="1:9" ht="34.5" customHeight="1">
      <c r="A63" s="9"/>
      <c r="B63" s="9" t="s">
        <v>93</v>
      </c>
      <c r="C63" s="197" t="s">
        <v>564</v>
      </c>
      <c r="D63" s="197"/>
      <c r="E63" s="197"/>
      <c r="F63" s="9" t="s">
        <v>571</v>
      </c>
      <c r="G63" s="45"/>
      <c r="H63" s="198"/>
      <c r="I63" s="198"/>
    </row>
    <row r="64" spans="1:9" ht="22.5" customHeight="1">
      <c r="A64" s="9"/>
      <c r="B64" s="9" t="s">
        <v>102</v>
      </c>
      <c r="C64" s="197" t="s">
        <v>565</v>
      </c>
      <c r="D64" s="197"/>
      <c r="E64" s="197"/>
      <c r="F64" s="9" t="s">
        <v>572</v>
      </c>
      <c r="G64" s="45"/>
      <c r="H64" s="198"/>
      <c r="I64" s="198"/>
    </row>
    <row r="65" spans="1:9" ht="24" customHeight="1">
      <c r="A65" s="9"/>
      <c r="B65" s="9" t="s">
        <v>161</v>
      </c>
      <c r="C65" s="197" t="s">
        <v>566</v>
      </c>
      <c r="D65" s="197"/>
      <c r="E65" s="197"/>
      <c r="F65" s="9" t="s">
        <v>573</v>
      </c>
      <c r="G65" s="45"/>
      <c r="H65" s="198"/>
      <c r="I65" s="198"/>
    </row>
    <row r="66" spans="1:9" ht="24" customHeight="1">
      <c r="A66" s="9"/>
      <c r="B66" s="9" t="s">
        <v>151</v>
      </c>
      <c r="C66" s="197" t="s">
        <v>567</v>
      </c>
      <c r="D66" s="197"/>
      <c r="E66" s="197"/>
      <c r="F66" s="9" t="s">
        <v>574</v>
      </c>
      <c r="G66" s="45"/>
      <c r="H66" s="198"/>
      <c r="I66" s="198"/>
    </row>
    <row r="67" spans="1:9" ht="15.75" customHeight="1">
      <c r="A67" s="9"/>
      <c r="B67" s="9" t="s">
        <v>237</v>
      </c>
      <c r="C67" s="197" t="s">
        <v>568</v>
      </c>
      <c r="D67" s="197"/>
      <c r="E67" s="197"/>
      <c r="F67" s="9" t="s">
        <v>575</v>
      </c>
      <c r="G67" s="45"/>
      <c r="H67" s="198"/>
      <c r="I67" s="198"/>
    </row>
    <row r="68" spans="1:9" ht="12.75">
      <c r="A68" s="9"/>
      <c r="B68" s="9" t="s">
        <v>238</v>
      </c>
      <c r="C68" s="197" t="s">
        <v>569</v>
      </c>
      <c r="D68" s="197"/>
      <c r="E68" s="197"/>
      <c r="F68" s="197"/>
      <c r="G68" s="197"/>
      <c r="H68" s="9" t="s">
        <v>576</v>
      </c>
      <c r="I68" s="46">
        <f>SUM(G62:G67)</f>
        <v>0</v>
      </c>
    </row>
    <row r="69" spans="1:9" ht="16.5" customHeight="1">
      <c r="A69" s="9" t="s">
        <v>278</v>
      </c>
      <c r="B69" s="197" t="s">
        <v>577</v>
      </c>
      <c r="C69" s="198"/>
      <c r="D69" s="198"/>
      <c r="E69" s="198"/>
      <c r="F69" s="198"/>
      <c r="G69" s="198"/>
      <c r="H69" s="198"/>
      <c r="I69" s="198"/>
    </row>
    <row r="70" spans="1:9" ht="21.75" customHeight="1">
      <c r="A70" s="9"/>
      <c r="B70" s="9" t="s">
        <v>88</v>
      </c>
      <c r="C70" s="199" t="s">
        <v>563</v>
      </c>
      <c r="D70" s="200"/>
      <c r="E70" s="201"/>
      <c r="F70" s="9" t="s">
        <v>579</v>
      </c>
      <c r="G70" s="45"/>
      <c r="H70" s="197"/>
      <c r="I70" s="197"/>
    </row>
    <row r="71" spans="1:9" ht="33" customHeight="1">
      <c r="A71" s="9"/>
      <c r="B71" s="9" t="s">
        <v>93</v>
      </c>
      <c r="C71" s="197" t="s">
        <v>564</v>
      </c>
      <c r="D71" s="197"/>
      <c r="E71" s="197"/>
      <c r="F71" s="9" t="s">
        <v>580</v>
      </c>
      <c r="G71" s="45"/>
      <c r="H71" s="197"/>
      <c r="I71" s="197"/>
    </row>
    <row r="72" spans="1:9" ht="23.25" customHeight="1">
      <c r="A72" s="9"/>
      <c r="B72" s="9" t="s">
        <v>102</v>
      </c>
      <c r="C72" s="197" t="s">
        <v>565</v>
      </c>
      <c r="D72" s="197"/>
      <c r="E72" s="197"/>
      <c r="F72" s="9" t="s">
        <v>581</v>
      </c>
      <c r="G72" s="45"/>
      <c r="H72" s="197"/>
      <c r="I72" s="197"/>
    </row>
    <row r="73" spans="1:9" ht="24.75" customHeight="1">
      <c r="A73" s="9"/>
      <c r="B73" s="9" t="s">
        <v>161</v>
      </c>
      <c r="C73" s="197" t="s">
        <v>566</v>
      </c>
      <c r="D73" s="197"/>
      <c r="E73" s="197"/>
      <c r="F73" s="9" t="s">
        <v>582</v>
      </c>
      <c r="G73" s="45"/>
      <c r="H73" s="197"/>
      <c r="I73" s="197"/>
    </row>
    <row r="74" spans="1:9" ht="24" customHeight="1">
      <c r="A74" s="9"/>
      <c r="B74" s="9" t="s">
        <v>151</v>
      </c>
      <c r="C74" s="197" t="s">
        <v>567</v>
      </c>
      <c r="D74" s="197"/>
      <c r="E74" s="197"/>
      <c r="F74" s="9" t="s">
        <v>583</v>
      </c>
      <c r="G74" s="45"/>
      <c r="H74" s="197"/>
      <c r="I74" s="197"/>
    </row>
    <row r="75" spans="1:9" ht="23.25" customHeight="1">
      <c r="A75" s="9"/>
      <c r="B75" s="9" t="s">
        <v>237</v>
      </c>
      <c r="C75" s="197" t="s">
        <v>568</v>
      </c>
      <c r="D75" s="197"/>
      <c r="E75" s="197"/>
      <c r="F75" s="9" t="s">
        <v>584</v>
      </c>
      <c r="G75" s="45"/>
      <c r="H75" s="197"/>
      <c r="I75" s="197"/>
    </row>
    <row r="76" spans="1:9" ht="12.75">
      <c r="A76" s="9"/>
      <c r="B76" s="9" t="s">
        <v>238</v>
      </c>
      <c r="C76" s="197" t="s">
        <v>578</v>
      </c>
      <c r="D76" s="197"/>
      <c r="E76" s="197"/>
      <c r="F76" s="197"/>
      <c r="G76" s="197"/>
      <c r="H76" s="9" t="s">
        <v>585</v>
      </c>
      <c r="I76" s="46">
        <f>SUM(G70:G75)</f>
        <v>0</v>
      </c>
    </row>
    <row r="77" spans="1:9" ht="12.75">
      <c r="A77" s="9" t="s">
        <v>279</v>
      </c>
      <c r="B77" s="231" t="s">
        <v>586</v>
      </c>
      <c r="C77" s="232"/>
      <c r="D77" s="232"/>
      <c r="E77" s="232"/>
      <c r="F77" s="232"/>
      <c r="G77" s="232"/>
      <c r="H77" s="233"/>
      <c r="I77" s="234"/>
    </row>
    <row r="78" spans="1:9" ht="12.75">
      <c r="A78" s="9"/>
      <c r="B78" s="9" t="s">
        <v>88</v>
      </c>
      <c r="C78" s="197" t="s">
        <v>587</v>
      </c>
      <c r="D78" s="197"/>
      <c r="E78" s="197"/>
      <c r="F78" s="9" t="s">
        <v>592</v>
      </c>
      <c r="G78" s="45"/>
      <c r="H78" s="239"/>
      <c r="I78" s="240"/>
    </row>
    <row r="79" spans="1:9" ht="12.75">
      <c r="A79" s="9"/>
      <c r="B79" s="9" t="s">
        <v>93</v>
      </c>
      <c r="C79" s="197" t="s">
        <v>588</v>
      </c>
      <c r="D79" s="197"/>
      <c r="E79" s="197"/>
      <c r="F79" s="9" t="s">
        <v>593</v>
      </c>
      <c r="G79" s="45"/>
      <c r="H79" s="175"/>
      <c r="I79" s="241"/>
    </row>
    <row r="80" spans="1:9" ht="12.75">
      <c r="A80" s="9"/>
      <c r="B80" s="9" t="s">
        <v>102</v>
      </c>
      <c r="C80" s="197" t="s">
        <v>589</v>
      </c>
      <c r="D80" s="197"/>
      <c r="E80" s="197"/>
      <c r="F80" s="9" t="s">
        <v>594</v>
      </c>
      <c r="G80" s="45"/>
      <c r="H80" s="175"/>
      <c r="I80" s="241"/>
    </row>
    <row r="81" spans="1:9" ht="12.75">
      <c r="A81" s="9"/>
      <c r="B81" s="9" t="s">
        <v>161</v>
      </c>
      <c r="C81" s="197" t="s">
        <v>590</v>
      </c>
      <c r="D81" s="197"/>
      <c r="E81" s="197"/>
      <c r="F81" s="9" t="s">
        <v>595</v>
      </c>
      <c r="G81" s="45"/>
      <c r="H81" s="242"/>
      <c r="I81" s="243"/>
    </row>
    <row r="82" spans="1:9" ht="12.75">
      <c r="A82" s="9"/>
      <c r="B82" s="9" t="s">
        <v>151</v>
      </c>
      <c r="C82" s="197" t="s">
        <v>591</v>
      </c>
      <c r="D82" s="197"/>
      <c r="E82" s="197"/>
      <c r="F82" s="197"/>
      <c r="G82" s="197"/>
      <c r="H82" s="9" t="s">
        <v>596</v>
      </c>
      <c r="I82" s="46">
        <f>SUM(G78:G81)</f>
        <v>0</v>
      </c>
    </row>
    <row r="83" spans="1:9" ht="12.75">
      <c r="A83" s="9" t="s">
        <v>280</v>
      </c>
      <c r="B83" s="197" t="s">
        <v>597</v>
      </c>
      <c r="C83" s="197"/>
      <c r="D83" s="197"/>
      <c r="E83" s="197"/>
      <c r="F83" s="198"/>
      <c r="G83" s="198"/>
      <c r="H83" s="36" t="s">
        <v>286</v>
      </c>
      <c r="I83" s="45"/>
    </row>
    <row r="84" spans="1:9" ht="13.5" customHeight="1">
      <c r="A84" s="9" t="s">
        <v>301</v>
      </c>
      <c r="B84" s="197" t="s">
        <v>598</v>
      </c>
      <c r="C84" s="197"/>
      <c r="D84" s="197"/>
      <c r="E84" s="197"/>
      <c r="F84" s="197"/>
      <c r="G84" s="197"/>
      <c r="H84" s="36" t="s">
        <v>600</v>
      </c>
      <c r="I84" s="45"/>
    </row>
    <row r="85" spans="1:9" ht="21.75" customHeight="1">
      <c r="A85" s="9" t="s">
        <v>302</v>
      </c>
      <c r="B85" s="197" t="s">
        <v>599</v>
      </c>
      <c r="C85" s="197"/>
      <c r="D85" s="197"/>
      <c r="E85" s="197"/>
      <c r="F85" s="198"/>
      <c r="G85" s="198"/>
      <c r="H85" s="36" t="s">
        <v>601</v>
      </c>
      <c r="I85" s="45"/>
    </row>
    <row r="86" ht="23.25" customHeight="1"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sheetData>
  <sheetProtection sheet="1" objects="1" scenarios="1"/>
  <mergeCells count="92">
    <mergeCell ref="C19:E19"/>
    <mergeCell ref="C25:E25"/>
    <mergeCell ref="B77:I77"/>
    <mergeCell ref="B4:G4"/>
    <mergeCell ref="C76:G76"/>
    <mergeCell ref="C16:G16"/>
    <mergeCell ref="H11:I15"/>
    <mergeCell ref="B17:G17"/>
    <mergeCell ref="H17:I32"/>
    <mergeCell ref="C11:E11"/>
    <mergeCell ref="C14:E14"/>
    <mergeCell ref="C15:E15"/>
    <mergeCell ref="C73:E73"/>
    <mergeCell ref="B69:I69"/>
    <mergeCell ref="C70:E70"/>
    <mergeCell ref="C59:E59"/>
    <mergeCell ref="C39:E39"/>
    <mergeCell ref="C40:E40"/>
    <mergeCell ref="C41:E41"/>
    <mergeCell ref="C43:G43"/>
    <mergeCell ref="C22:E22"/>
    <mergeCell ref="C44:I44"/>
    <mergeCell ref="C8:H8"/>
    <mergeCell ref="C9:H9"/>
    <mergeCell ref="B10:I10"/>
    <mergeCell ref="C13:E13"/>
    <mergeCell ref="C21:E21"/>
    <mergeCell ref="C27:E27"/>
    <mergeCell ref="C26:E26"/>
    <mergeCell ref="C24:E24"/>
    <mergeCell ref="B2:H2"/>
    <mergeCell ref="B3:H3"/>
    <mergeCell ref="C6:H6"/>
    <mergeCell ref="C7:H7"/>
    <mergeCell ref="B5:I5"/>
    <mergeCell ref="B84:G84"/>
    <mergeCell ref="B83:G83"/>
    <mergeCell ref="C82:G82"/>
    <mergeCell ref="C78:E78"/>
    <mergeCell ref="C79:E79"/>
    <mergeCell ref="C80:E80"/>
    <mergeCell ref="C81:E81"/>
    <mergeCell ref="H78:I81"/>
    <mergeCell ref="H61:I67"/>
    <mergeCell ref="H70:I75"/>
    <mergeCell ref="C71:E71"/>
    <mergeCell ref="C72:E72"/>
    <mergeCell ref="C63:E63"/>
    <mergeCell ref="C64:E64"/>
    <mergeCell ref="C65:E65"/>
    <mergeCell ref="C74:E74"/>
    <mergeCell ref="C62:E62"/>
    <mergeCell ref="C52:G52"/>
    <mergeCell ref="B85:G85"/>
    <mergeCell ref="C51:E51"/>
    <mergeCell ref="C53:G53"/>
    <mergeCell ref="C60:G60"/>
    <mergeCell ref="B61:G61"/>
    <mergeCell ref="C66:E66"/>
    <mergeCell ref="C67:E67"/>
    <mergeCell ref="C68:G68"/>
    <mergeCell ref="C75:E75"/>
    <mergeCell ref="C57:E57"/>
    <mergeCell ref="C58:E58"/>
    <mergeCell ref="C35:E35"/>
    <mergeCell ref="C33:G33"/>
    <mergeCell ref="B34:I34"/>
    <mergeCell ref="H55:I59"/>
    <mergeCell ref="C45:E45"/>
    <mergeCell ref="H45:I51"/>
    <mergeCell ref="C46:E46"/>
    <mergeCell ref="C47:E47"/>
    <mergeCell ref="C23:E23"/>
    <mergeCell ref="B54:I54"/>
    <mergeCell ref="A1:I1"/>
    <mergeCell ref="C36:E36"/>
    <mergeCell ref="C30:E30"/>
    <mergeCell ref="C42:E42"/>
    <mergeCell ref="C12:E12"/>
    <mergeCell ref="C18:E18"/>
    <mergeCell ref="C20:E20"/>
    <mergeCell ref="C31:E31"/>
    <mergeCell ref="C28:E28"/>
    <mergeCell ref="C29:E29"/>
    <mergeCell ref="C32:E32"/>
    <mergeCell ref="C56:E56"/>
    <mergeCell ref="C55:E55"/>
    <mergeCell ref="C37:E37"/>
    <mergeCell ref="C38:E38"/>
    <mergeCell ref="C48:E48"/>
    <mergeCell ref="C49:E49"/>
    <mergeCell ref="C50:E50"/>
  </mergeCells>
  <dataValidations count="3">
    <dataValidation type="list" allowBlank="1" showInputMessage="1" showErrorMessage="1" sqref="I2">
      <formula1>AccountingType</formula1>
    </dataValidation>
    <dataValidation type="list" allowBlank="1" showInputMessage="1" showErrorMessage="1" sqref="I3 I8">
      <formula1>YesNoType</formula1>
    </dataValidation>
    <dataValidation type="list" allowBlank="1" showInputMessage="1" showErrorMessage="1" sqref="I6:I7">
      <formula1>RawMaterialType</formula1>
    </dataValidation>
  </dataValidations>
  <printOptions/>
  <pageMargins left="0.75" right="0.75" top="1" bottom="1" header="0.5" footer="0.5"/>
  <pageSetup blackAndWhite="1" horizontalDpi="300" verticalDpi="300" orientation="portrait" r:id="rId1"/>
  <ignoredErrors>
    <ignoredError sqref="H83:H85 H4" numberStoredAsText="1"/>
  </ignoredErrors>
</worksheet>
</file>

<file path=xl/worksheets/sheet6.xml><?xml version="1.0" encoding="utf-8"?>
<worksheet xmlns="http://schemas.openxmlformats.org/spreadsheetml/2006/main" xmlns:r="http://schemas.openxmlformats.org/officeDocument/2006/relationships">
  <sheetPr codeName="Sheet40"/>
  <dimension ref="A1:G24"/>
  <sheetViews>
    <sheetView workbookViewId="0" topLeftCell="A1">
      <selection activeCell="A1" sqref="A1:G1"/>
    </sheetView>
  </sheetViews>
  <sheetFormatPr defaultColWidth="9.140625" defaultRowHeight="12.75" zeroHeight="1"/>
  <cols>
    <col min="1" max="1" width="2.7109375" style="15" customWidth="1"/>
    <col min="2" max="2" width="3.140625" style="15" customWidth="1"/>
    <col min="3" max="3" width="2.7109375" style="15" customWidth="1"/>
    <col min="4" max="4" width="9.140625" style="15" customWidth="1"/>
    <col min="5" max="5" width="53.140625" style="15" customWidth="1"/>
    <col min="6" max="6" width="4.28125" style="15" customWidth="1"/>
    <col min="7" max="7" width="15.00390625" style="41" customWidth="1"/>
    <col min="8" max="16384" width="0" style="15" hidden="1" customWidth="1"/>
  </cols>
  <sheetData>
    <row r="1" spans="1:7" ht="15" customHeight="1">
      <c r="A1" s="203" t="s">
        <v>1485</v>
      </c>
      <c r="B1" s="203"/>
      <c r="C1" s="203"/>
      <c r="D1" s="203"/>
      <c r="E1" s="203"/>
      <c r="F1" s="203"/>
      <c r="G1" s="203"/>
    </row>
    <row r="2" spans="1:7" ht="12.75">
      <c r="A2" s="29" t="s">
        <v>88</v>
      </c>
      <c r="B2" s="203" t="s">
        <v>1486</v>
      </c>
      <c r="C2" s="203"/>
      <c r="D2" s="203"/>
      <c r="E2" s="203"/>
      <c r="F2" s="203"/>
      <c r="G2" s="203"/>
    </row>
    <row r="3" spans="1:7" ht="12.75">
      <c r="A3" s="8"/>
      <c r="B3" s="9" t="s">
        <v>78</v>
      </c>
      <c r="C3" s="197" t="s">
        <v>1487</v>
      </c>
      <c r="D3" s="197"/>
      <c r="E3" s="197"/>
      <c r="F3" s="36" t="s">
        <v>213</v>
      </c>
      <c r="G3" s="139">
        <f>'PartA-QD(1)'!D3</f>
        <v>0</v>
      </c>
    </row>
    <row r="4" spans="1:7" ht="12.75">
      <c r="A4" s="8"/>
      <c r="B4" s="9" t="s">
        <v>79</v>
      </c>
      <c r="C4" s="197" t="s">
        <v>1488</v>
      </c>
      <c r="D4" s="197"/>
      <c r="E4" s="197"/>
      <c r="F4" s="36" t="s">
        <v>812</v>
      </c>
      <c r="G4" s="139">
        <f>'PartA-QD(1)'!E3</f>
        <v>0</v>
      </c>
    </row>
    <row r="5" spans="1:7" ht="12.75">
      <c r="A5" s="8"/>
      <c r="B5" s="9" t="s">
        <v>138</v>
      </c>
      <c r="C5" s="197" t="s">
        <v>1489</v>
      </c>
      <c r="D5" s="197"/>
      <c r="E5" s="197"/>
      <c r="F5" s="36" t="s">
        <v>139</v>
      </c>
      <c r="G5" s="139">
        <f>'PartA-QD(1)'!F3</f>
        <v>0</v>
      </c>
    </row>
    <row r="6" spans="1:7" ht="12.75">
      <c r="A6" s="8"/>
      <c r="B6" s="9" t="s">
        <v>141</v>
      </c>
      <c r="C6" s="197" t="s">
        <v>1490</v>
      </c>
      <c r="D6" s="197"/>
      <c r="E6" s="197"/>
      <c r="F6" s="36" t="s">
        <v>142</v>
      </c>
      <c r="G6" s="139">
        <f>'PartA-QD(1)'!G3</f>
        <v>0</v>
      </c>
    </row>
    <row r="7" spans="1:7" ht="12.75">
      <c r="A7" s="8"/>
      <c r="B7" s="9" t="s">
        <v>207</v>
      </c>
      <c r="C7" s="197" t="s">
        <v>1491</v>
      </c>
      <c r="D7" s="197"/>
      <c r="E7" s="197"/>
      <c r="F7" s="36" t="s">
        <v>211</v>
      </c>
      <c r="G7" s="139">
        <f>'PartA-QD(1)'!H3</f>
        <v>0</v>
      </c>
    </row>
    <row r="8" spans="1:7" ht="12.75">
      <c r="A8" s="29" t="s">
        <v>93</v>
      </c>
      <c r="B8" s="203" t="s">
        <v>1492</v>
      </c>
      <c r="C8" s="203"/>
      <c r="D8" s="203"/>
      <c r="E8" s="203"/>
      <c r="F8" s="203"/>
      <c r="G8" s="203"/>
    </row>
    <row r="9" spans="1:7" ht="12.75">
      <c r="A9" s="8"/>
      <c r="B9" s="29" t="s">
        <v>261</v>
      </c>
      <c r="C9" s="203" t="s">
        <v>172</v>
      </c>
      <c r="D9" s="203"/>
      <c r="E9" s="203"/>
      <c r="F9" s="203"/>
      <c r="G9" s="203"/>
    </row>
    <row r="10" spans="1:7" ht="12.75">
      <c r="A10" s="8"/>
      <c r="B10" s="8"/>
      <c r="C10" s="9" t="s">
        <v>88</v>
      </c>
      <c r="D10" s="197" t="s">
        <v>1487</v>
      </c>
      <c r="E10" s="197"/>
      <c r="F10" s="9" t="s">
        <v>483</v>
      </c>
      <c r="G10" s="139">
        <f>'PartA-QD(2)'!D3</f>
        <v>0</v>
      </c>
    </row>
    <row r="11" spans="1:7" ht="12.75">
      <c r="A11" s="8"/>
      <c r="B11" s="8"/>
      <c r="C11" s="9" t="s">
        <v>93</v>
      </c>
      <c r="D11" s="197" t="s">
        <v>1493</v>
      </c>
      <c r="E11" s="197"/>
      <c r="F11" s="9" t="s">
        <v>484</v>
      </c>
      <c r="G11" s="139">
        <f>'PartA-QD(2)'!E3</f>
        <v>0</v>
      </c>
    </row>
    <row r="12" spans="1:7" ht="12.75">
      <c r="A12" s="8"/>
      <c r="B12" s="8"/>
      <c r="C12" s="9" t="s">
        <v>102</v>
      </c>
      <c r="D12" s="197" t="s">
        <v>1494</v>
      </c>
      <c r="E12" s="197"/>
      <c r="F12" s="9" t="s">
        <v>485</v>
      </c>
      <c r="G12" s="139">
        <f>'PartA-QD(2)'!F3</f>
        <v>0</v>
      </c>
    </row>
    <row r="13" spans="1:7" ht="12.75">
      <c r="A13" s="8"/>
      <c r="B13" s="8"/>
      <c r="C13" s="9" t="s">
        <v>161</v>
      </c>
      <c r="D13" s="197" t="s">
        <v>1489</v>
      </c>
      <c r="E13" s="197"/>
      <c r="F13" s="9" t="s">
        <v>486</v>
      </c>
      <c r="G13" s="139">
        <f>'PartA-QD(2)'!G3</f>
        <v>0</v>
      </c>
    </row>
    <row r="14" spans="1:7" ht="12.75">
      <c r="A14" s="8"/>
      <c r="B14" s="8"/>
      <c r="C14" s="9" t="s">
        <v>151</v>
      </c>
      <c r="D14" s="197" t="s">
        <v>1490</v>
      </c>
      <c r="E14" s="197"/>
      <c r="F14" s="9" t="s">
        <v>487</v>
      </c>
      <c r="G14" s="139">
        <f>'PartA-QD(2)'!H3</f>
        <v>0</v>
      </c>
    </row>
    <row r="15" spans="1:7" ht="12.75">
      <c r="A15" s="8"/>
      <c r="B15" s="8"/>
      <c r="C15" s="9" t="s">
        <v>237</v>
      </c>
      <c r="D15" s="197" t="s">
        <v>1495</v>
      </c>
      <c r="E15" s="197"/>
      <c r="F15" s="9" t="s">
        <v>488</v>
      </c>
      <c r="G15" s="139">
        <f>'PartA-QD(2)'!I3</f>
        <v>0</v>
      </c>
    </row>
    <row r="16" spans="1:7" ht="12.75">
      <c r="A16" s="8"/>
      <c r="B16" s="8"/>
      <c r="C16" s="9" t="s">
        <v>238</v>
      </c>
      <c r="D16" s="197" t="s">
        <v>1496</v>
      </c>
      <c r="E16" s="197"/>
      <c r="F16" s="9" t="s">
        <v>489</v>
      </c>
      <c r="G16" s="40">
        <v>0</v>
      </c>
    </row>
    <row r="17" spans="1:7" ht="12.75">
      <c r="A17" s="8"/>
      <c r="B17" s="8"/>
      <c r="C17" s="9" t="s">
        <v>239</v>
      </c>
      <c r="D17" s="197" t="s">
        <v>1491</v>
      </c>
      <c r="E17" s="197"/>
      <c r="F17" s="9" t="s">
        <v>490</v>
      </c>
      <c r="G17" s="139">
        <f>'PartA-QD(2)'!K3</f>
        <v>0</v>
      </c>
    </row>
    <row r="18" spans="1:7" ht="12.75">
      <c r="A18" s="8"/>
      <c r="B18" s="29" t="s">
        <v>262</v>
      </c>
      <c r="C18" s="203" t="s">
        <v>1497</v>
      </c>
      <c r="D18" s="203"/>
      <c r="E18" s="203"/>
      <c r="F18" s="203"/>
      <c r="G18" s="203"/>
    </row>
    <row r="19" spans="1:7" ht="12.75">
      <c r="A19" s="8"/>
      <c r="B19" s="8"/>
      <c r="C19" s="9" t="s">
        <v>88</v>
      </c>
      <c r="D19" s="197" t="s">
        <v>1498</v>
      </c>
      <c r="E19" s="197"/>
      <c r="F19" s="9" t="s">
        <v>522</v>
      </c>
      <c r="G19" s="139">
        <f>'PartA-QD(3)'!D3</f>
        <v>0</v>
      </c>
    </row>
    <row r="20" spans="1:7" ht="12.75">
      <c r="A20" s="8"/>
      <c r="B20" s="8"/>
      <c r="C20" s="9" t="s">
        <v>93</v>
      </c>
      <c r="D20" s="197" t="s">
        <v>1499</v>
      </c>
      <c r="E20" s="197"/>
      <c r="F20" s="9" t="s">
        <v>523</v>
      </c>
      <c r="G20" s="139">
        <f>'PartA-QD(3)'!E3</f>
        <v>0</v>
      </c>
    </row>
    <row r="21" spans="1:7" ht="12.75">
      <c r="A21" s="8"/>
      <c r="B21" s="8"/>
      <c r="C21" s="9" t="s">
        <v>102</v>
      </c>
      <c r="D21" s="197" t="s">
        <v>1500</v>
      </c>
      <c r="E21" s="197"/>
      <c r="F21" s="9" t="s">
        <v>524</v>
      </c>
      <c r="G21" s="139">
        <f>'PartA-QD(3)'!F3</f>
        <v>0</v>
      </c>
    </row>
    <row r="22" spans="1:7" ht="12.75">
      <c r="A22" s="8"/>
      <c r="B22" s="8"/>
      <c r="C22" s="9" t="s">
        <v>161</v>
      </c>
      <c r="D22" s="197" t="s">
        <v>1501</v>
      </c>
      <c r="E22" s="197"/>
      <c r="F22" s="9" t="s">
        <v>525</v>
      </c>
      <c r="G22" s="139">
        <f>'PartA-QD(3)'!G3</f>
        <v>0</v>
      </c>
    </row>
    <row r="23" spans="1:7" ht="12.75">
      <c r="A23" s="8"/>
      <c r="B23" s="8"/>
      <c r="C23" s="9" t="s">
        <v>151</v>
      </c>
      <c r="D23" s="197" t="s">
        <v>1502</v>
      </c>
      <c r="E23" s="197"/>
      <c r="F23" s="9" t="s">
        <v>526</v>
      </c>
      <c r="G23" s="139">
        <f>'PartA-QD(3)'!H3</f>
        <v>0</v>
      </c>
    </row>
    <row r="24" spans="1:7" ht="12.75">
      <c r="A24" s="8"/>
      <c r="B24" s="8"/>
      <c r="C24" s="9" t="s">
        <v>237</v>
      </c>
      <c r="D24" s="197" t="s">
        <v>1503</v>
      </c>
      <c r="E24" s="197"/>
      <c r="F24" s="9" t="s">
        <v>527</v>
      </c>
      <c r="G24" s="139">
        <f>'PartA-QD(3)'!I3</f>
        <v>0</v>
      </c>
    </row>
  </sheetData>
  <sheetProtection sheet="1" objects="1" scenarios="1"/>
  <mergeCells count="24">
    <mergeCell ref="D16:E16"/>
    <mergeCell ref="D17:E17"/>
    <mergeCell ref="D23:E23"/>
    <mergeCell ref="D24:E24"/>
    <mergeCell ref="D19:E19"/>
    <mergeCell ref="D20:E20"/>
    <mergeCell ref="D21:E21"/>
    <mergeCell ref="D22:E22"/>
    <mergeCell ref="B8:G8"/>
    <mergeCell ref="B2:G2"/>
    <mergeCell ref="C18:G18"/>
    <mergeCell ref="C9:G9"/>
    <mergeCell ref="D10:E10"/>
    <mergeCell ref="D11:E11"/>
    <mergeCell ref="D12:E12"/>
    <mergeCell ref="D13:E13"/>
    <mergeCell ref="D14:E14"/>
    <mergeCell ref="D15:E15"/>
    <mergeCell ref="C6:E6"/>
    <mergeCell ref="C7:E7"/>
    <mergeCell ref="A1:G1"/>
    <mergeCell ref="C3:E3"/>
    <mergeCell ref="C4:E4"/>
    <mergeCell ref="C5:E5"/>
  </mergeCells>
  <printOptions/>
  <pageMargins left="0.75" right="0.75" top="1" bottom="1" header="0.5" footer="0.5"/>
  <pageSetup blackAndWhite="1" horizontalDpi="300" verticalDpi="300" orientation="portrait" r:id="rId1"/>
  <ignoredErrors>
    <ignoredError sqref="F3:F7" numberStoredAsText="1"/>
  </ignoredErrors>
</worksheet>
</file>

<file path=xl/worksheets/sheet7.xml><?xml version="1.0" encoding="utf-8"?>
<worksheet xmlns="http://schemas.openxmlformats.org/spreadsheetml/2006/main" xmlns:r="http://schemas.openxmlformats.org/officeDocument/2006/relationships">
  <sheetPr codeName="Sheet6"/>
  <dimension ref="A1:I79"/>
  <sheetViews>
    <sheetView workbookViewId="0" topLeftCell="A1">
      <selection activeCell="A1" sqref="A1:I1"/>
    </sheetView>
  </sheetViews>
  <sheetFormatPr defaultColWidth="9.140625" defaultRowHeight="12.75" zeroHeight="1"/>
  <cols>
    <col min="1" max="1" width="4.421875" style="0" customWidth="1"/>
    <col min="2" max="2" width="2.8515625" style="0" customWidth="1"/>
    <col min="3" max="3" width="3.140625" style="0" customWidth="1"/>
    <col min="4" max="4" width="25.421875" style="0" customWidth="1"/>
    <col min="5" max="5" width="19.57421875" style="0" customWidth="1"/>
    <col min="6" max="6" width="4.8515625" style="0" customWidth="1"/>
    <col min="7" max="7" width="13.00390625" style="0" customWidth="1"/>
    <col min="8" max="8" width="5.00390625" style="0" customWidth="1"/>
    <col min="9" max="9" width="12.421875" style="0" customWidth="1"/>
    <col min="10" max="16384" width="9.140625" style="0" hidden="1" customWidth="1"/>
  </cols>
  <sheetData>
    <row r="1" spans="1:9" ht="12.75">
      <c r="A1" s="254" t="s">
        <v>451</v>
      </c>
      <c r="B1" s="254"/>
      <c r="C1" s="254"/>
      <c r="D1" s="254"/>
      <c r="E1" s="254"/>
      <c r="F1" s="254"/>
      <c r="G1" s="254"/>
      <c r="H1" s="254"/>
      <c r="I1" s="254"/>
    </row>
    <row r="2" spans="1:9" ht="12.75">
      <c r="A2" s="197"/>
      <c r="B2" s="198"/>
      <c r="C2" s="198"/>
      <c r="D2" s="198"/>
      <c r="E2" s="198"/>
      <c r="F2" s="198"/>
      <c r="G2" s="198"/>
      <c r="H2" s="198"/>
      <c r="I2" s="198"/>
    </row>
    <row r="3" spans="1:9" ht="12.75">
      <c r="A3" s="9" t="s">
        <v>78</v>
      </c>
      <c r="B3" s="197" t="s">
        <v>1000</v>
      </c>
      <c r="C3" s="197"/>
      <c r="D3" s="197"/>
      <c r="E3" s="197"/>
      <c r="F3" s="197"/>
      <c r="G3" s="197"/>
      <c r="H3" s="20" t="s">
        <v>213</v>
      </c>
      <c r="I3" s="46">
        <f>'Sch-Salary'!M2</f>
        <v>0</v>
      </c>
    </row>
    <row r="4" spans="1:9" ht="12.75">
      <c r="A4" s="9" t="s">
        <v>79</v>
      </c>
      <c r="B4" s="197" t="s">
        <v>1504</v>
      </c>
      <c r="C4" s="197"/>
      <c r="D4" s="197"/>
      <c r="E4" s="197"/>
      <c r="F4" s="197"/>
      <c r="G4" s="197"/>
      <c r="H4" s="20" t="s">
        <v>812</v>
      </c>
      <c r="I4" s="46">
        <f>IF('Sch-HouseProp'!I4&gt;0,'Sch-HouseProp'!I4,0)</f>
        <v>0</v>
      </c>
    </row>
    <row r="5" spans="1:9" ht="15" customHeight="1">
      <c r="A5" s="9" t="s">
        <v>138</v>
      </c>
      <c r="B5" s="253" t="s">
        <v>1001</v>
      </c>
      <c r="C5" s="253"/>
      <c r="D5" s="253"/>
      <c r="E5" s="253"/>
      <c r="F5" s="253"/>
      <c r="G5" s="253"/>
      <c r="H5" s="198"/>
      <c r="I5" s="198"/>
    </row>
    <row r="6" spans="1:9" ht="23.25" customHeight="1">
      <c r="A6" s="9"/>
      <c r="B6" s="16"/>
      <c r="C6" s="16" t="s">
        <v>834</v>
      </c>
      <c r="D6" s="253" t="s">
        <v>1505</v>
      </c>
      <c r="E6" s="253"/>
      <c r="F6" s="16" t="s">
        <v>247</v>
      </c>
      <c r="G6" s="125">
        <f>IF('Sch-BusinessProfession '!I66&gt;0,'Sch-BusinessProfession '!I66,0)</f>
        <v>0</v>
      </c>
      <c r="H6" s="253"/>
      <c r="I6" s="198"/>
    </row>
    <row r="7" spans="1:9" ht="21.75" customHeight="1">
      <c r="A7" s="9"/>
      <c r="B7" s="16"/>
      <c r="C7" s="16" t="s">
        <v>835</v>
      </c>
      <c r="D7" s="253" t="s">
        <v>1506</v>
      </c>
      <c r="E7" s="253"/>
      <c r="F7" s="16" t="s">
        <v>1507</v>
      </c>
      <c r="G7" s="125">
        <f>IF('Sch-BusinessProfession '!I71&gt;0,'Sch-BusinessProfession '!I71,0)</f>
        <v>0</v>
      </c>
      <c r="H7" s="198"/>
      <c r="I7" s="198"/>
    </row>
    <row r="8" spans="1:9" ht="15" customHeight="1">
      <c r="A8" s="9"/>
      <c r="B8" s="16"/>
      <c r="C8" s="16" t="s">
        <v>836</v>
      </c>
      <c r="D8" s="253" t="s">
        <v>1126</v>
      </c>
      <c r="E8" s="253"/>
      <c r="F8" s="253"/>
      <c r="G8" s="253"/>
      <c r="H8" s="16" t="s">
        <v>1508</v>
      </c>
      <c r="I8" s="46">
        <f>'Sch-CurrentLossAdj'!C8</f>
        <v>0</v>
      </c>
    </row>
    <row r="9" spans="1:9" ht="14.25" customHeight="1">
      <c r="A9" s="9" t="s">
        <v>141</v>
      </c>
      <c r="B9" s="197" t="s">
        <v>602</v>
      </c>
      <c r="C9" s="197"/>
      <c r="D9" s="197"/>
      <c r="E9" s="197"/>
      <c r="F9" s="197"/>
      <c r="G9" s="197"/>
      <c r="H9" s="198"/>
      <c r="I9" s="198"/>
    </row>
    <row r="10" spans="1:9" ht="12.75">
      <c r="A10" s="9"/>
      <c r="B10" s="9" t="s">
        <v>88</v>
      </c>
      <c r="C10" s="197" t="s">
        <v>1002</v>
      </c>
      <c r="D10" s="197"/>
      <c r="E10" s="197"/>
      <c r="F10" s="197"/>
      <c r="G10" s="197"/>
      <c r="H10" s="198"/>
      <c r="I10" s="198"/>
    </row>
    <row r="11" spans="1:9" ht="21.75" customHeight="1">
      <c r="A11" s="9"/>
      <c r="B11" s="9"/>
      <c r="C11" s="9" t="s">
        <v>89</v>
      </c>
      <c r="D11" s="199" t="s">
        <v>1127</v>
      </c>
      <c r="E11" s="167"/>
      <c r="F11" s="6" t="s">
        <v>1509</v>
      </c>
      <c r="G11" s="46">
        <f>'Sch-CapitalGains'!I24</f>
        <v>0</v>
      </c>
      <c r="H11" s="8"/>
      <c r="I11" s="250"/>
    </row>
    <row r="12" spans="1:9" ht="12.75">
      <c r="A12" s="9"/>
      <c r="B12" s="9"/>
      <c r="C12" s="9" t="s">
        <v>90</v>
      </c>
      <c r="D12" s="197" t="s">
        <v>1512</v>
      </c>
      <c r="E12" s="197"/>
      <c r="F12" s="6" t="s">
        <v>1510</v>
      </c>
      <c r="G12" s="46">
        <f>'Sch-CapitalGains'!I25</f>
        <v>0</v>
      </c>
      <c r="H12" s="8"/>
      <c r="I12" s="251"/>
    </row>
    <row r="13" spans="1:9" ht="12.75">
      <c r="A13" s="9"/>
      <c r="B13" s="9"/>
      <c r="C13" s="9" t="s">
        <v>91</v>
      </c>
      <c r="D13" s="197" t="s">
        <v>1128</v>
      </c>
      <c r="E13" s="197"/>
      <c r="F13" s="6" t="s">
        <v>1511</v>
      </c>
      <c r="G13" s="46">
        <f>IF(SUM(G11:G12)&gt;0,SUM(G11:G12),0)</f>
        <v>0</v>
      </c>
      <c r="H13" s="8"/>
      <c r="I13" s="251"/>
    </row>
    <row r="14" spans="1:9" ht="12.75">
      <c r="A14" s="9"/>
      <c r="B14" s="9" t="s">
        <v>93</v>
      </c>
      <c r="C14" s="197" t="s">
        <v>1513</v>
      </c>
      <c r="D14" s="198"/>
      <c r="E14" s="198"/>
      <c r="F14" s="6" t="s">
        <v>209</v>
      </c>
      <c r="G14" s="46">
        <f>IF('Sch-CapitalGains'!I55&gt;0,'Sch-CapitalGains'!I55,0)</f>
        <v>0</v>
      </c>
      <c r="H14" s="8"/>
      <c r="I14" s="252"/>
    </row>
    <row r="15" spans="1:9" ht="12.75">
      <c r="A15" s="9"/>
      <c r="B15" s="9" t="s">
        <v>102</v>
      </c>
      <c r="C15" s="197" t="s">
        <v>1129</v>
      </c>
      <c r="D15" s="197"/>
      <c r="E15" s="197"/>
      <c r="F15" s="197"/>
      <c r="G15" s="197"/>
      <c r="H15" s="9" t="s">
        <v>208</v>
      </c>
      <c r="I15" s="46">
        <f>SUM('Sch-CurrentLossAdj'!C9+'Sch-CurrentLossAdj'!C10)</f>
        <v>0</v>
      </c>
    </row>
    <row r="16" spans="1:9" ht="12.75">
      <c r="A16" s="9" t="s">
        <v>207</v>
      </c>
      <c r="B16" s="197" t="s">
        <v>1003</v>
      </c>
      <c r="C16" s="197"/>
      <c r="D16" s="197"/>
      <c r="E16" s="197"/>
      <c r="F16" s="197"/>
      <c r="G16" s="197"/>
      <c r="H16" s="198"/>
      <c r="I16" s="198"/>
    </row>
    <row r="17" spans="1:9" ht="24" customHeight="1">
      <c r="A17" s="9"/>
      <c r="B17" s="9" t="s">
        <v>88</v>
      </c>
      <c r="C17" s="197" t="s">
        <v>1004</v>
      </c>
      <c r="D17" s="197"/>
      <c r="E17" s="197"/>
      <c r="F17" s="9" t="s">
        <v>466</v>
      </c>
      <c r="G17" s="46">
        <f>IF('Sch-OtherSources'!I14&gt;0,'Sch-OtherSources'!I14,0)</f>
        <v>0</v>
      </c>
      <c r="H17" s="255"/>
      <c r="I17" s="255"/>
    </row>
    <row r="18" spans="1:9" ht="12.75">
      <c r="A18" s="9"/>
      <c r="B18" s="9" t="s">
        <v>93</v>
      </c>
      <c r="C18" s="197" t="s">
        <v>1005</v>
      </c>
      <c r="D18" s="198"/>
      <c r="E18" s="198"/>
      <c r="F18" s="9" t="s">
        <v>467</v>
      </c>
      <c r="G18" s="46">
        <f>IF('Sch-OtherSources'!I18&gt;0,'Sch-OtherSources'!I18,0)</f>
        <v>0</v>
      </c>
      <c r="H18" s="255"/>
      <c r="I18" s="255"/>
    </row>
    <row r="19" spans="1:9" ht="12.75">
      <c r="A19" s="9"/>
      <c r="B19" s="9" t="s">
        <v>102</v>
      </c>
      <c r="C19" s="197" t="s">
        <v>1130</v>
      </c>
      <c r="D19" s="197"/>
      <c r="E19" s="197"/>
      <c r="F19" s="197"/>
      <c r="G19" s="197"/>
      <c r="H19" s="9" t="s">
        <v>468</v>
      </c>
      <c r="I19" s="46">
        <f>'Sch-CurrentLossAdj'!C11</f>
        <v>0</v>
      </c>
    </row>
    <row r="20" spans="1:9" ht="12.75">
      <c r="A20" s="94" t="s">
        <v>261</v>
      </c>
      <c r="B20" s="197" t="s">
        <v>1006</v>
      </c>
      <c r="C20" s="197"/>
      <c r="D20" s="197"/>
      <c r="E20" s="197"/>
      <c r="F20" s="197"/>
      <c r="G20" s="197"/>
      <c r="H20" s="36" t="s">
        <v>754</v>
      </c>
      <c r="I20" s="46">
        <f>I3+I4+I8+I15+I19</f>
        <v>0</v>
      </c>
    </row>
    <row r="21" spans="1:9" ht="21.75" customHeight="1">
      <c r="A21" s="36" t="s">
        <v>755</v>
      </c>
      <c r="B21" s="197" t="s">
        <v>1514</v>
      </c>
      <c r="C21" s="197"/>
      <c r="D21" s="197"/>
      <c r="E21" s="197"/>
      <c r="F21" s="197"/>
      <c r="G21" s="197"/>
      <c r="H21" s="36" t="s">
        <v>755</v>
      </c>
      <c r="I21" s="46">
        <f>'Sch-CurrentLossAdj'!D12+'Sch-CurrentLossAdj'!E12+'Sch-CurrentLossAdj'!F12</f>
        <v>0</v>
      </c>
    </row>
    <row r="22" spans="1:9" ht="12.75">
      <c r="A22" s="36" t="s">
        <v>756</v>
      </c>
      <c r="B22" s="197" t="s">
        <v>1515</v>
      </c>
      <c r="C22" s="197"/>
      <c r="D22" s="197"/>
      <c r="E22" s="197"/>
      <c r="F22" s="197"/>
      <c r="G22" s="197"/>
      <c r="H22" s="36" t="s">
        <v>756</v>
      </c>
      <c r="I22" s="46">
        <f>I20-I21</f>
        <v>0</v>
      </c>
    </row>
    <row r="23" spans="1:9" ht="24" customHeight="1">
      <c r="A23" s="36" t="s">
        <v>282</v>
      </c>
      <c r="B23" s="197" t="s">
        <v>1516</v>
      </c>
      <c r="C23" s="197"/>
      <c r="D23" s="197"/>
      <c r="E23" s="197"/>
      <c r="F23" s="197"/>
      <c r="G23" s="197"/>
      <c r="H23" s="36" t="s">
        <v>282</v>
      </c>
      <c r="I23" s="46">
        <f>'Sch-BroughtForwardLossAdj'!D9+'Sch-BroughtForwardLossAdj'!E9+'Sch-BroughtForwardLossAdj'!F9</f>
        <v>0</v>
      </c>
    </row>
    <row r="24" spans="1:9" ht="12.75">
      <c r="A24" s="36" t="s">
        <v>283</v>
      </c>
      <c r="B24" s="197" t="s">
        <v>1517</v>
      </c>
      <c r="C24" s="197"/>
      <c r="D24" s="197"/>
      <c r="E24" s="197"/>
      <c r="F24" s="197"/>
      <c r="G24" s="197"/>
      <c r="H24" s="36" t="s">
        <v>283</v>
      </c>
      <c r="I24" s="46">
        <f>I22-I23</f>
        <v>0</v>
      </c>
    </row>
    <row r="25" spans="1:9" ht="15" customHeight="1">
      <c r="A25" s="36" t="s">
        <v>284</v>
      </c>
      <c r="B25" s="197" t="s">
        <v>1518</v>
      </c>
      <c r="C25" s="197"/>
      <c r="D25" s="197"/>
      <c r="E25" s="197"/>
      <c r="F25" s="197"/>
      <c r="G25" s="197"/>
      <c r="H25" s="36" t="s">
        <v>284</v>
      </c>
      <c r="I25" s="46">
        <f>MAX(MIN('Sch-ChapVIA'!G11,I24),0)</f>
        <v>0</v>
      </c>
    </row>
    <row r="26" spans="1:9" ht="12.75">
      <c r="A26" s="36" t="s">
        <v>285</v>
      </c>
      <c r="B26" s="197" t="s">
        <v>1519</v>
      </c>
      <c r="C26" s="197"/>
      <c r="D26" s="197"/>
      <c r="E26" s="197"/>
      <c r="F26" s="197"/>
      <c r="G26" s="197"/>
      <c r="H26" s="36" t="s">
        <v>285</v>
      </c>
      <c r="I26" s="46">
        <f>I24-I25</f>
        <v>0</v>
      </c>
    </row>
    <row r="27" spans="1:9" ht="12.75">
      <c r="A27" s="36" t="s">
        <v>286</v>
      </c>
      <c r="B27" s="197" t="s">
        <v>1007</v>
      </c>
      <c r="C27" s="197"/>
      <c r="D27" s="197"/>
      <c r="E27" s="197"/>
      <c r="F27" s="197"/>
      <c r="G27" s="197"/>
      <c r="H27" s="36" t="s">
        <v>286</v>
      </c>
      <c r="I27" s="46">
        <f>'Sch-ExemptIncome'!I5</f>
        <v>0</v>
      </c>
    </row>
    <row r="28" spans="1:9" ht="12.75">
      <c r="A28" s="36" t="s">
        <v>600</v>
      </c>
      <c r="B28" s="197" t="s">
        <v>1520</v>
      </c>
      <c r="C28" s="197"/>
      <c r="D28" s="197"/>
      <c r="E28" s="197"/>
      <c r="F28" s="197"/>
      <c r="G28" s="197"/>
      <c r="H28" s="36" t="s">
        <v>600</v>
      </c>
      <c r="I28" s="46">
        <f>I26+I27</f>
        <v>0</v>
      </c>
    </row>
    <row r="29" spans="1:9" ht="12.75">
      <c r="A29" s="36" t="s">
        <v>601</v>
      </c>
      <c r="B29" s="197" t="s">
        <v>1521</v>
      </c>
      <c r="C29" s="197"/>
      <c r="D29" s="197"/>
      <c r="E29" s="197"/>
      <c r="F29" s="197"/>
      <c r="G29" s="197"/>
      <c r="H29" s="36" t="s">
        <v>601</v>
      </c>
      <c r="I29" s="46">
        <f>'Sch-CarryForwardLosses'!D13+'Sch-CarryForwardLosses'!E13+'Sch-CarryForwardLosses'!F13+'Sch-CarryForwardLosses'!G13+'Sch-CarryForwardLosses'!H13+'Sch-CarryForwardLosses'!I13</f>
        <v>0</v>
      </c>
    </row>
    <row r="30" spans="1:9" ht="12.75">
      <c r="A30" s="256"/>
      <c r="B30" s="256"/>
      <c r="C30" s="256"/>
      <c r="D30" s="256"/>
      <c r="E30" s="256"/>
      <c r="F30" s="256"/>
      <c r="G30" s="256"/>
      <c r="H30" s="256"/>
      <c r="I30" s="256"/>
    </row>
    <row r="31" spans="1:9" ht="12.75">
      <c r="A31" s="183" t="s">
        <v>603</v>
      </c>
      <c r="B31" s="180"/>
      <c r="C31" s="180"/>
      <c r="D31" s="180"/>
      <c r="E31" s="180"/>
      <c r="F31" s="180"/>
      <c r="G31" s="180"/>
      <c r="H31" s="180"/>
      <c r="I31" s="180"/>
    </row>
    <row r="32" spans="1:9" ht="12.75">
      <c r="A32" s="183" t="s">
        <v>1345</v>
      </c>
      <c r="B32" s="180"/>
      <c r="C32" s="180"/>
      <c r="D32" s="180"/>
      <c r="E32" s="180"/>
      <c r="F32" s="180"/>
      <c r="G32" s="180"/>
      <c r="H32" s="180"/>
      <c r="I32" s="180"/>
    </row>
    <row r="33" spans="1:9" ht="12.75">
      <c r="A33" s="9" t="s">
        <v>78</v>
      </c>
      <c r="B33" s="199" t="s">
        <v>604</v>
      </c>
      <c r="C33" s="166"/>
      <c r="D33" s="166"/>
      <c r="E33" s="166"/>
      <c r="F33" s="166"/>
      <c r="G33" s="166"/>
      <c r="H33" s="200"/>
      <c r="I33" s="201"/>
    </row>
    <row r="34" spans="1:9" ht="12.75">
      <c r="A34" s="9"/>
      <c r="B34" s="9" t="s">
        <v>88</v>
      </c>
      <c r="C34" s="197" t="s">
        <v>605</v>
      </c>
      <c r="D34" s="197"/>
      <c r="E34" s="197"/>
      <c r="F34" s="9" t="s">
        <v>152</v>
      </c>
      <c r="G34" s="45"/>
      <c r="H34" s="231"/>
      <c r="I34" s="257"/>
    </row>
    <row r="35" spans="1:9" ht="12.75">
      <c r="A35" s="9"/>
      <c r="B35" s="9" t="s">
        <v>93</v>
      </c>
      <c r="C35" s="197" t="s">
        <v>606</v>
      </c>
      <c r="D35" s="197"/>
      <c r="E35" s="197"/>
      <c r="F35" s="9" t="s">
        <v>153</v>
      </c>
      <c r="G35" s="46">
        <f>'Sch-SpecialRates'!E2</f>
        <v>0</v>
      </c>
      <c r="H35" s="258"/>
      <c r="I35" s="259"/>
    </row>
    <row r="36" spans="1:9" ht="12.75">
      <c r="A36" s="9"/>
      <c r="B36" s="9" t="s">
        <v>102</v>
      </c>
      <c r="C36" s="197" t="s">
        <v>607</v>
      </c>
      <c r="D36" s="197"/>
      <c r="E36" s="197"/>
      <c r="F36" s="197"/>
      <c r="G36" s="197"/>
      <c r="H36" s="36" t="s">
        <v>112</v>
      </c>
      <c r="I36" s="46">
        <f>SUM(G34:G35)</f>
        <v>0</v>
      </c>
    </row>
    <row r="37" spans="1:9" ht="12.75">
      <c r="A37" s="9" t="s">
        <v>79</v>
      </c>
      <c r="B37" s="197" t="s">
        <v>633</v>
      </c>
      <c r="C37" s="197"/>
      <c r="D37" s="197"/>
      <c r="E37" s="197"/>
      <c r="F37" s="197"/>
      <c r="G37" s="197"/>
      <c r="H37" s="36" t="s">
        <v>812</v>
      </c>
      <c r="I37" s="46">
        <f>MIN('Sch-STTR'!I8,I36)</f>
        <v>0</v>
      </c>
    </row>
    <row r="38" spans="1:9" ht="12.75">
      <c r="A38" s="9" t="s">
        <v>138</v>
      </c>
      <c r="B38" s="197" t="s">
        <v>634</v>
      </c>
      <c r="C38" s="197"/>
      <c r="D38" s="197"/>
      <c r="E38" s="197"/>
      <c r="F38" s="197"/>
      <c r="G38" s="197"/>
      <c r="H38" s="36" t="s">
        <v>139</v>
      </c>
      <c r="I38" s="46">
        <f>IF(I36-I37&lt;0,0,I36-I37)</f>
        <v>0</v>
      </c>
    </row>
    <row r="39" spans="1:9" ht="12.75">
      <c r="A39" s="9" t="s">
        <v>141</v>
      </c>
      <c r="B39" s="197" t="s">
        <v>635</v>
      </c>
      <c r="C39" s="197"/>
      <c r="D39" s="197"/>
      <c r="E39" s="197"/>
      <c r="F39" s="197"/>
      <c r="G39" s="197"/>
      <c r="H39" s="36" t="s">
        <v>142</v>
      </c>
      <c r="I39" s="45"/>
    </row>
    <row r="40" spans="1:9" ht="12.75">
      <c r="A40" s="9" t="s">
        <v>207</v>
      </c>
      <c r="B40" s="197" t="s">
        <v>1131</v>
      </c>
      <c r="C40" s="197"/>
      <c r="D40" s="197"/>
      <c r="E40" s="197"/>
      <c r="F40" s="197"/>
      <c r="G40" s="197"/>
      <c r="H40" s="36" t="s">
        <v>211</v>
      </c>
      <c r="I40" s="45"/>
    </row>
    <row r="41" spans="1:9" ht="12.75">
      <c r="A41" s="9" t="s">
        <v>261</v>
      </c>
      <c r="B41" s="197" t="s">
        <v>636</v>
      </c>
      <c r="C41" s="197"/>
      <c r="D41" s="197"/>
      <c r="E41" s="197"/>
      <c r="F41" s="197"/>
      <c r="G41" s="197"/>
      <c r="H41" s="36" t="s">
        <v>754</v>
      </c>
      <c r="I41" s="46">
        <f>SUM(I38:I40)</f>
        <v>0</v>
      </c>
    </row>
    <row r="42" spans="1:9" ht="12.75" customHeight="1">
      <c r="A42" s="9" t="s">
        <v>262</v>
      </c>
      <c r="B42" s="197" t="s">
        <v>609</v>
      </c>
      <c r="C42" s="198"/>
      <c r="D42" s="198"/>
      <c r="E42" s="198"/>
      <c r="F42" s="198"/>
      <c r="G42" s="198"/>
      <c r="H42" s="198"/>
      <c r="I42" s="198"/>
    </row>
    <row r="43" spans="1:9" ht="12.75">
      <c r="A43" s="9"/>
      <c r="B43" s="9" t="s">
        <v>88</v>
      </c>
      <c r="C43" s="197" t="s">
        <v>610</v>
      </c>
      <c r="D43" s="197"/>
      <c r="E43" s="197"/>
      <c r="F43" s="9" t="s">
        <v>522</v>
      </c>
      <c r="G43" s="45"/>
      <c r="H43" s="197"/>
      <c r="I43" s="198"/>
    </row>
    <row r="44" spans="1:9" ht="12.75">
      <c r="A44" s="9"/>
      <c r="B44" s="9" t="s">
        <v>93</v>
      </c>
      <c r="C44" s="197" t="s">
        <v>611</v>
      </c>
      <c r="D44" s="197"/>
      <c r="E44" s="197"/>
      <c r="F44" s="9" t="s">
        <v>523</v>
      </c>
      <c r="G44" s="45"/>
      <c r="H44" s="198"/>
      <c r="I44" s="198"/>
    </row>
    <row r="45" spans="1:9" ht="12.75">
      <c r="A45" s="9"/>
      <c r="B45" s="9" t="s">
        <v>102</v>
      </c>
      <c r="C45" s="197" t="s">
        <v>612</v>
      </c>
      <c r="D45" s="197"/>
      <c r="E45" s="197"/>
      <c r="F45" s="9" t="s">
        <v>524</v>
      </c>
      <c r="G45" s="45"/>
      <c r="H45" s="198"/>
      <c r="I45" s="198"/>
    </row>
    <row r="46" spans="1:9" ht="12.75">
      <c r="A46" s="9"/>
      <c r="B46" s="9" t="s">
        <v>161</v>
      </c>
      <c r="C46" s="197" t="s">
        <v>637</v>
      </c>
      <c r="D46" s="197"/>
      <c r="E46" s="197"/>
      <c r="F46" s="197"/>
      <c r="G46" s="197"/>
      <c r="H46" s="36" t="s">
        <v>525</v>
      </c>
      <c r="I46" s="46">
        <f>SUM(G43:G45)</f>
        <v>0</v>
      </c>
    </row>
    <row r="47" spans="1:9" ht="12.75">
      <c r="A47" s="9" t="s">
        <v>263</v>
      </c>
      <c r="B47" s="197" t="s">
        <v>638</v>
      </c>
      <c r="C47" s="197"/>
      <c r="D47" s="197"/>
      <c r="E47" s="197"/>
      <c r="F47" s="197"/>
      <c r="G47" s="197"/>
      <c r="H47" s="36" t="s">
        <v>756</v>
      </c>
      <c r="I47" s="46">
        <f>I41-I46</f>
        <v>0</v>
      </c>
    </row>
    <row r="48" spans="1:9" ht="12.75">
      <c r="A48" s="9" t="s">
        <v>281</v>
      </c>
      <c r="B48" s="9" t="s">
        <v>88</v>
      </c>
      <c r="C48" s="197" t="s">
        <v>1030</v>
      </c>
      <c r="D48" s="197"/>
      <c r="E48" s="197"/>
      <c r="F48" s="9" t="s">
        <v>557</v>
      </c>
      <c r="G48" s="45"/>
      <c r="H48" s="9"/>
      <c r="I48" s="9"/>
    </row>
    <row r="49" spans="1:9" ht="12.75">
      <c r="A49" s="9"/>
      <c r="B49" s="9" t="s">
        <v>93</v>
      </c>
      <c r="C49" s="197" t="s">
        <v>613</v>
      </c>
      <c r="D49" s="197"/>
      <c r="E49" s="197"/>
      <c r="F49" s="9" t="s">
        <v>558</v>
      </c>
      <c r="G49" s="45"/>
      <c r="H49" s="9"/>
      <c r="I49" s="9"/>
    </row>
    <row r="50" spans="1:9" ht="12.75">
      <c r="A50" s="9"/>
      <c r="B50" s="9" t="s">
        <v>102</v>
      </c>
      <c r="C50" s="197" t="s">
        <v>614</v>
      </c>
      <c r="D50" s="197"/>
      <c r="E50" s="197"/>
      <c r="F50" s="9" t="s">
        <v>559</v>
      </c>
      <c r="G50" s="45"/>
      <c r="H50" s="9"/>
      <c r="I50" s="9"/>
    </row>
    <row r="51" spans="1:9" ht="12.75">
      <c r="A51" s="9"/>
      <c r="B51" s="9" t="s">
        <v>161</v>
      </c>
      <c r="C51" s="197" t="s">
        <v>639</v>
      </c>
      <c r="D51" s="197"/>
      <c r="E51" s="197"/>
      <c r="F51" s="198"/>
      <c r="G51" s="198"/>
      <c r="H51" s="36" t="s">
        <v>560</v>
      </c>
      <c r="I51" s="46">
        <f>SUM(G48:G50)</f>
        <v>0</v>
      </c>
    </row>
    <row r="52" spans="1:9" ht="12.75">
      <c r="A52" s="9" t="s">
        <v>277</v>
      </c>
      <c r="B52" s="197" t="s">
        <v>640</v>
      </c>
      <c r="C52" s="197"/>
      <c r="D52" s="197"/>
      <c r="E52" s="197"/>
      <c r="F52" s="197"/>
      <c r="G52" s="197"/>
      <c r="H52" s="36" t="s">
        <v>283</v>
      </c>
      <c r="I52" s="46">
        <f>I47+I51</f>
        <v>0</v>
      </c>
    </row>
    <row r="53" spans="1:9" ht="12.75">
      <c r="A53" s="183" t="s">
        <v>615</v>
      </c>
      <c r="B53" s="180"/>
      <c r="C53" s="180"/>
      <c r="D53" s="180"/>
      <c r="E53" s="180"/>
      <c r="F53" s="180"/>
      <c r="G53" s="180"/>
      <c r="H53" s="180"/>
      <c r="I53" s="180"/>
    </row>
    <row r="54" spans="1:9" ht="12.75">
      <c r="A54" s="9" t="s">
        <v>278</v>
      </c>
      <c r="B54" s="197" t="s">
        <v>615</v>
      </c>
      <c r="C54" s="197"/>
      <c r="D54" s="197"/>
      <c r="E54" s="197"/>
      <c r="F54" s="197"/>
      <c r="G54" s="197"/>
      <c r="H54" s="198"/>
      <c r="I54" s="198"/>
    </row>
    <row r="55" spans="1:9" ht="12.75">
      <c r="A55" s="9"/>
      <c r="B55" s="9" t="s">
        <v>88</v>
      </c>
      <c r="C55" s="197" t="s">
        <v>616</v>
      </c>
      <c r="D55" s="197"/>
      <c r="E55" s="197"/>
      <c r="F55" s="9" t="s">
        <v>656</v>
      </c>
      <c r="G55" s="46">
        <f>'Sch-IT'!F3</f>
        <v>0</v>
      </c>
      <c r="H55" s="253"/>
      <c r="I55" s="198"/>
    </row>
    <row r="56" spans="1:9" ht="21.75" customHeight="1">
      <c r="A56" s="9"/>
      <c r="B56" s="9" t="s">
        <v>93</v>
      </c>
      <c r="C56" s="197" t="s">
        <v>617</v>
      </c>
      <c r="D56" s="197"/>
      <c r="E56" s="197"/>
      <c r="F56" s="9" t="s">
        <v>657</v>
      </c>
      <c r="G56" s="46">
        <f>'Sch-TDS1'!G2+'Sch-TDS2'!G2</f>
        <v>0</v>
      </c>
      <c r="H56" s="198"/>
      <c r="I56" s="198"/>
    </row>
    <row r="57" spans="1:9" ht="12.75">
      <c r="A57" s="9"/>
      <c r="B57" s="9" t="s">
        <v>102</v>
      </c>
      <c r="C57" s="197" t="s">
        <v>641</v>
      </c>
      <c r="D57" s="197"/>
      <c r="E57" s="197"/>
      <c r="F57" s="9" t="s">
        <v>658</v>
      </c>
      <c r="G57" s="46">
        <f>'Sch-TCS'!G2</f>
        <v>0</v>
      </c>
      <c r="H57" s="198"/>
      <c r="I57" s="198"/>
    </row>
    <row r="58" spans="1:9" ht="12.75">
      <c r="A58" s="9"/>
      <c r="B58" s="9" t="s">
        <v>161</v>
      </c>
      <c r="C58" s="197" t="s">
        <v>618</v>
      </c>
      <c r="D58" s="197"/>
      <c r="E58" s="197"/>
      <c r="F58" s="9" t="s">
        <v>659</v>
      </c>
      <c r="G58" s="46">
        <f>'Sch-IT'!F4</f>
        <v>0</v>
      </c>
      <c r="H58" s="198"/>
      <c r="I58" s="198"/>
    </row>
    <row r="59" spans="1:9" ht="12.75">
      <c r="A59" s="9"/>
      <c r="B59" s="9" t="s">
        <v>151</v>
      </c>
      <c r="C59" s="197" t="s">
        <v>655</v>
      </c>
      <c r="D59" s="197"/>
      <c r="E59" s="197"/>
      <c r="F59" s="197"/>
      <c r="G59" s="197"/>
      <c r="H59" s="36" t="s">
        <v>583</v>
      </c>
      <c r="I59" s="46">
        <f>SUM(G55:G58)</f>
        <v>0</v>
      </c>
    </row>
    <row r="60" spans="1:9" ht="12.75">
      <c r="A60" s="9" t="s">
        <v>279</v>
      </c>
      <c r="B60" s="197" t="s">
        <v>660</v>
      </c>
      <c r="C60" s="197"/>
      <c r="D60" s="197"/>
      <c r="E60" s="197"/>
      <c r="F60" s="197"/>
      <c r="G60" s="197"/>
      <c r="H60" s="36" t="s">
        <v>285</v>
      </c>
      <c r="I60" s="46">
        <f>IF(I52&gt;I59,I52-I59,0)</f>
        <v>0</v>
      </c>
    </row>
    <row r="61" spans="1:9" ht="12.75">
      <c r="A61" s="183" t="s">
        <v>1346</v>
      </c>
      <c r="B61" s="262"/>
      <c r="C61" s="262"/>
      <c r="D61" s="262"/>
      <c r="E61" s="262"/>
      <c r="F61" s="262"/>
      <c r="G61" s="262"/>
      <c r="H61" s="262"/>
      <c r="I61" s="262"/>
    </row>
    <row r="62" spans="1:9" ht="12.75">
      <c r="A62" s="9" t="s">
        <v>280</v>
      </c>
      <c r="B62" s="197" t="s">
        <v>661</v>
      </c>
      <c r="C62" s="197"/>
      <c r="D62" s="197"/>
      <c r="E62" s="197"/>
      <c r="F62" s="197"/>
      <c r="G62" s="197"/>
      <c r="H62" s="36" t="s">
        <v>286</v>
      </c>
      <c r="I62" s="46">
        <f>IF(I59&gt;I52,I59-I52,0)</f>
        <v>0</v>
      </c>
    </row>
    <row r="63" spans="1:9" ht="12.75">
      <c r="A63" s="9" t="s">
        <v>301</v>
      </c>
      <c r="B63" s="197" t="s">
        <v>619</v>
      </c>
      <c r="C63" s="197"/>
      <c r="D63" s="197"/>
      <c r="E63" s="197"/>
      <c r="F63" s="197"/>
      <c r="G63" s="197"/>
      <c r="H63" s="36" t="s">
        <v>600</v>
      </c>
      <c r="I63" s="26"/>
    </row>
    <row r="64" spans="1:9" ht="12.75">
      <c r="A64" s="9" t="s">
        <v>302</v>
      </c>
      <c r="B64" s="197" t="s">
        <v>1031</v>
      </c>
      <c r="C64" s="197"/>
      <c r="D64" s="197"/>
      <c r="E64" s="197"/>
      <c r="F64" s="197"/>
      <c r="G64" s="197"/>
      <c r="H64" s="36" t="s">
        <v>601</v>
      </c>
      <c r="I64" s="26"/>
    </row>
    <row r="65" spans="1:9" ht="12.75">
      <c r="A65" s="9" t="s">
        <v>313</v>
      </c>
      <c r="B65" s="197" t="s">
        <v>620</v>
      </c>
      <c r="C65" s="197"/>
      <c r="D65" s="197"/>
      <c r="E65" s="197"/>
      <c r="F65" s="197"/>
      <c r="G65" s="197"/>
      <c r="H65" s="36"/>
      <c r="I65" s="9"/>
    </row>
    <row r="66" spans="1:9" ht="12.75">
      <c r="A66" s="9"/>
      <c r="B66" s="8" t="s">
        <v>88</v>
      </c>
      <c r="C66" s="197" t="s">
        <v>621</v>
      </c>
      <c r="D66" s="197"/>
      <c r="E66" s="197"/>
      <c r="F66" s="197"/>
      <c r="G66" s="197"/>
      <c r="H66" s="36" t="s">
        <v>320</v>
      </c>
      <c r="I66" s="26"/>
    </row>
    <row r="67" spans="1:9" ht="12.75">
      <c r="A67" s="9"/>
      <c r="B67" s="9" t="s">
        <v>93</v>
      </c>
      <c r="C67" s="197" t="s">
        <v>1032</v>
      </c>
      <c r="D67" s="197"/>
      <c r="E67" s="197"/>
      <c r="F67" s="197"/>
      <c r="G67" s="197"/>
      <c r="H67" s="36" t="s">
        <v>321</v>
      </c>
      <c r="I67" s="26"/>
    </row>
    <row r="68" spans="1:9" ht="12.75">
      <c r="A68" s="197"/>
      <c r="B68" s="197"/>
      <c r="C68" s="197"/>
      <c r="D68" s="197"/>
      <c r="E68" s="197"/>
      <c r="F68" s="197"/>
      <c r="G68" s="197"/>
      <c r="H68" s="197"/>
      <c r="I68" s="197"/>
    </row>
    <row r="69" spans="1:9" ht="12.75">
      <c r="A69" s="164" t="s">
        <v>622</v>
      </c>
      <c r="B69" s="164"/>
      <c r="C69" s="164"/>
      <c r="D69" s="164"/>
      <c r="E69" s="164"/>
      <c r="F69" s="164"/>
      <c r="G69" s="164"/>
      <c r="H69" s="164"/>
      <c r="I69" s="164"/>
    </row>
    <row r="70" spans="1:9" ht="12.75">
      <c r="A70" s="37" t="s">
        <v>623</v>
      </c>
      <c r="B70" s="247"/>
      <c r="C70" s="247"/>
      <c r="D70" s="247"/>
      <c r="E70" s="247"/>
      <c r="F70" s="199" t="s">
        <v>624</v>
      </c>
      <c r="G70" s="167"/>
      <c r="H70" s="247"/>
      <c r="I70" s="247"/>
    </row>
    <row r="71" spans="1:9" ht="45" customHeight="1">
      <c r="A71" s="238" t="s">
        <v>1405</v>
      </c>
      <c r="B71" s="238"/>
      <c r="C71" s="238"/>
      <c r="D71" s="238"/>
      <c r="E71" s="238"/>
      <c r="F71" s="238"/>
      <c r="G71" s="238"/>
      <c r="H71" s="238"/>
      <c r="I71" s="238"/>
    </row>
    <row r="72" spans="1:9" ht="12.75">
      <c r="A72" s="197"/>
      <c r="B72" s="197"/>
      <c r="C72" s="197"/>
      <c r="D72" s="197"/>
      <c r="E72" s="197"/>
      <c r="F72" s="197"/>
      <c r="G72" s="197"/>
      <c r="H72" s="197"/>
      <c r="I72" s="197"/>
    </row>
    <row r="73" spans="1:9" ht="12.75">
      <c r="A73" s="9"/>
      <c r="B73" s="249" t="s">
        <v>625</v>
      </c>
      <c r="C73" s="198"/>
      <c r="D73" s="198"/>
      <c r="E73" s="147"/>
      <c r="F73" s="197" t="s">
        <v>626</v>
      </c>
      <c r="G73" s="197"/>
      <c r="H73" s="260"/>
      <c r="I73" s="260"/>
    </row>
    <row r="74" spans="1:9" ht="12.75">
      <c r="A74" s="9"/>
      <c r="B74" s="249" t="s">
        <v>627</v>
      </c>
      <c r="C74" s="198"/>
      <c r="D74" s="198"/>
      <c r="E74" s="148"/>
      <c r="F74" s="198"/>
      <c r="G74" s="198"/>
      <c r="H74" s="261"/>
      <c r="I74" s="261"/>
    </row>
    <row r="75" spans="1:9" ht="12.75">
      <c r="A75" s="197"/>
      <c r="B75" s="198"/>
      <c r="C75" s="198"/>
      <c r="D75" s="198"/>
      <c r="E75" s="198"/>
      <c r="F75" s="198"/>
      <c r="G75" s="198"/>
      <c r="H75" s="198"/>
      <c r="I75" s="198"/>
    </row>
    <row r="76" spans="1:9" ht="12.75">
      <c r="A76" s="9" t="s">
        <v>370</v>
      </c>
      <c r="B76" s="197" t="s">
        <v>628</v>
      </c>
      <c r="C76" s="197"/>
      <c r="D76" s="197"/>
      <c r="E76" s="197"/>
      <c r="F76" s="197"/>
      <c r="G76" s="197"/>
      <c r="H76" s="197"/>
      <c r="I76" s="197"/>
    </row>
    <row r="77" spans="1:9" ht="12.75" customHeight="1">
      <c r="A77" s="9"/>
      <c r="B77" s="197" t="s">
        <v>629</v>
      </c>
      <c r="C77" s="198"/>
      <c r="D77" s="198"/>
      <c r="E77" s="96"/>
      <c r="F77" s="169" t="s">
        <v>630</v>
      </c>
      <c r="G77" s="169"/>
      <c r="H77" s="248"/>
      <c r="I77" s="248"/>
    </row>
    <row r="78" spans="1:9" ht="12.75" customHeight="1">
      <c r="A78" s="9"/>
      <c r="B78" s="197" t="s">
        <v>631</v>
      </c>
      <c r="C78" s="197"/>
      <c r="D78" s="197"/>
      <c r="E78" s="96"/>
      <c r="F78" s="169"/>
      <c r="G78" s="169"/>
      <c r="H78" s="248"/>
      <c r="I78" s="248"/>
    </row>
    <row r="79" spans="1:9" ht="24" customHeight="1">
      <c r="A79" s="9" t="s">
        <v>371</v>
      </c>
      <c r="B79" s="197" t="s">
        <v>632</v>
      </c>
      <c r="C79" s="197"/>
      <c r="D79" s="197"/>
      <c r="E79" s="197"/>
      <c r="F79" s="197"/>
      <c r="G79" s="42" t="s">
        <v>426</v>
      </c>
      <c r="H79" s="247"/>
      <c r="I79" s="247"/>
    </row>
    <row r="80" ht="12.75" hidden="1"/>
    <row r="81" ht="12.75" hidden="1"/>
    <row r="82" ht="12.75" hidden="1"/>
    <row r="83" ht="12.75" hidden="1"/>
  </sheetData>
  <sheetProtection sheet="1" objects="1" scenarios="1"/>
  <mergeCells count="92">
    <mergeCell ref="C66:G66"/>
    <mergeCell ref="C55:E55"/>
    <mergeCell ref="C50:E50"/>
    <mergeCell ref="B60:G60"/>
    <mergeCell ref="H73:I74"/>
    <mergeCell ref="A32:I32"/>
    <mergeCell ref="A53:I53"/>
    <mergeCell ref="A61:I61"/>
    <mergeCell ref="C67:G67"/>
    <mergeCell ref="B52:G52"/>
    <mergeCell ref="C59:G59"/>
    <mergeCell ref="C58:E58"/>
    <mergeCell ref="C43:E43"/>
    <mergeCell ref="C44:E44"/>
    <mergeCell ref="H17:I18"/>
    <mergeCell ref="H43:I45"/>
    <mergeCell ref="B39:G39"/>
    <mergeCell ref="B40:G40"/>
    <mergeCell ref="B41:G41"/>
    <mergeCell ref="A30:I30"/>
    <mergeCell ref="A31:I31"/>
    <mergeCell ref="C34:E34"/>
    <mergeCell ref="B33:I33"/>
    <mergeCell ref="H34:I35"/>
    <mergeCell ref="B16:I16"/>
    <mergeCell ref="C48:E48"/>
    <mergeCell ref="C49:E49"/>
    <mergeCell ref="C36:G36"/>
    <mergeCell ref="B37:G37"/>
    <mergeCell ref="B38:G38"/>
    <mergeCell ref="B47:G47"/>
    <mergeCell ref="C45:E45"/>
    <mergeCell ref="B42:I42"/>
    <mergeCell ref="C46:G46"/>
    <mergeCell ref="A69:I69"/>
    <mergeCell ref="H55:I58"/>
    <mergeCell ref="B54:I54"/>
    <mergeCell ref="C51:G51"/>
    <mergeCell ref="B64:G64"/>
    <mergeCell ref="B63:G63"/>
    <mergeCell ref="B62:G62"/>
    <mergeCell ref="B65:G65"/>
    <mergeCell ref="C56:E56"/>
    <mergeCell ref="C57:E57"/>
    <mergeCell ref="C35:E35"/>
    <mergeCell ref="B20:G20"/>
    <mergeCell ref="B21:G21"/>
    <mergeCell ref="B29:G29"/>
    <mergeCell ref="B28:G28"/>
    <mergeCell ref="B27:G27"/>
    <mergeCell ref="B26:G26"/>
    <mergeCell ref="B25:G25"/>
    <mergeCell ref="B24:G24"/>
    <mergeCell ref="B23:G23"/>
    <mergeCell ref="B22:G22"/>
    <mergeCell ref="A1:I1"/>
    <mergeCell ref="A2:I2"/>
    <mergeCell ref="C15:G15"/>
    <mergeCell ref="B3:G3"/>
    <mergeCell ref="B4:G4"/>
    <mergeCell ref="B5:I5"/>
    <mergeCell ref="B9:I9"/>
    <mergeCell ref="C10:I10"/>
    <mergeCell ref="D6:E6"/>
    <mergeCell ref="D7:E7"/>
    <mergeCell ref="H6:I7"/>
    <mergeCell ref="D8:G8"/>
    <mergeCell ref="D12:E12"/>
    <mergeCell ref="D13:E13"/>
    <mergeCell ref="D11:E11"/>
    <mergeCell ref="I11:I14"/>
    <mergeCell ref="C14:E14"/>
    <mergeCell ref="C17:E17"/>
    <mergeCell ref="C18:E18"/>
    <mergeCell ref="C19:G19"/>
    <mergeCell ref="B79:F79"/>
    <mergeCell ref="A75:I75"/>
    <mergeCell ref="B73:D73"/>
    <mergeCell ref="B76:I76"/>
    <mergeCell ref="B74:D74"/>
    <mergeCell ref="F73:G74"/>
    <mergeCell ref="A68:I68"/>
    <mergeCell ref="H79:I79"/>
    <mergeCell ref="B77:D77"/>
    <mergeCell ref="F77:G78"/>
    <mergeCell ref="H77:I78"/>
    <mergeCell ref="B78:D78"/>
    <mergeCell ref="A72:I72"/>
    <mergeCell ref="B70:E70"/>
    <mergeCell ref="H70:I70"/>
    <mergeCell ref="A71:I71"/>
    <mergeCell ref="F70:G70"/>
  </mergeCells>
  <dataValidations count="2">
    <dataValidation type="list" allowBlank="1" showInputMessage="1" showErrorMessage="1" sqref="I64">
      <formula1>RefundType</formula1>
    </dataValidation>
    <dataValidation type="list" allowBlank="1" showInputMessage="1" showErrorMessage="1" sqref="I67">
      <formula1>BankAccountType</formula1>
    </dataValidation>
  </dataValidations>
  <printOptions/>
  <pageMargins left="0.75" right="0.75" top="1" bottom="1" header="0.5" footer="0.5"/>
  <pageSetup blackAndWhite="1" horizontalDpi="300" verticalDpi="300" orientation="portrait" r:id="rId1"/>
  <ignoredErrors>
    <ignoredError sqref="H62 H20:H29 A21:A29 H37:H41 H47 H52 H3:H4 H60 H63:H64 G79" numberStoredAsText="1"/>
    <ignoredError sqref="I23 I25" formula="1"/>
  </ignoredErrors>
</worksheet>
</file>

<file path=xl/worksheets/sheet8.xml><?xml version="1.0" encoding="utf-8"?>
<worksheet xmlns="http://schemas.openxmlformats.org/spreadsheetml/2006/main" xmlns:r="http://schemas.openxmlformats.org/officeDocument/2006/relationships">
  <sheetPr codeName="Sheet1"/>
  <dimension ref="A1:M9"/>
  <sheetViews>
    <sheetView workbookViewId="0" topLeftCell="A1">
      <selection activeCell="A1" sqref="A1:M1"/>
    </sheetView>
  </sheetViews>
  <sheetFormatPr defaultColWidth="9.140625" defaultRowHeight="12.75"/>
  <cols>
    <col min="1" max="1" width="4.00390625" style="105" customWidth="1"/>
    <col min="2" max="2" width="20.421875" style="105" customWidth="1"/>
    <col min="3" max="3" width="10.57421875" style="105" customWidth="1"/>
    <col min="4" max="4" width="21.140625" style="105" customWidth="1"/>
    <col min="5" max="5" width="9.421875" style="105" customWidth="1"/>
    <col min="6" max="6" width="10.7109375" style="105" customWidth="1"/>
    <col min="7" max="7" width="9.00390625" style="105" customWidth="1"/>
    <col min="8" max="8" width="10.140625" style="108" customWidth="1"/>
    <col min="9" max="9" width="8.7109375" style="108" customWidth="1"/>
    <col min="10" max="10" width="7.7109375" style="108" customWidth="1"/>
    <col min="11" max="11" width="8.8515625" style="108" customWidth="1"/>
    <col min="12" max="12" width="7.421875" style="108" customWidth="1"/>
    <col min="13" max="13" width="9.28125" style="108" customWidth="1"/>
    <col min="14" max="16384" width="9.140625" style="0" hidden="1" customWidth="1"/>
  </cols>
  <sheetData>
    <row r="1" spans="1:13" ht="12.75">
      <c r="A1" s="263" t="s">
        <v>662</v>
      </c>
      <c r="B1" s="186"/>
      <c r="C1" s="186"/>
      <c r="D1" s="186"/>
      <c r="E1" s="186"/>
      <c r="F1" s="186"/>
      <c r="G1" s="186"/>
      <c r="H1" s="186"/>
      <c r="I1" s="186"/>
      <c r="J1" s="186"/>
      <c r="K1" s="186"/>
      <c r="L1" s="186"/>
      <c r="M1" s="186"/>
    </row>
    <row r="2" spans="1:13" ht="12.75">
      <c r="A2" s="203" t="s">
        <v>1084</v>
      </c>
      <c r="B2" s="203"/>
      <c r="C2" s="203"/>
      <c r="D2" s="203"/>
      <c r="E2" s="203"/>
      <c r="F2" s="203"/>
      <c r="G2" s="203"/>
      <c r="H2" s="122">
        <f>SUM(H5:H65536)</f>
        <v>0</v>
      </c>
      <c r="I2" s="122">
        <f>SUM(I5:I65536)</f>
        <v>0</v>
      </c>
      <c r="J2" s="122">
        <f>SUM(J5:J65536)</f>
        <v>0</v>
      </c>
      <c r="K2" s="122">
        <f>SUM(K5:K65536)</f>
        <v>0</v>
      </c>
      <c r="L2" s="122">
        <f>SUM(L5:L65536)</f>
        <v>0</v>
      </c>
      <c r="M2" s="122">
        <f>SUM(M5:M65536)</f>
        <v>0</v>
      </c>
    </row>
    <row r="3" spans="1:13" ht="93.75" customHeight="1">
      <c r="A3" s="8" t="s">
        <v>663</v>
      </c>
      <c r="B3" s="8" t="s">
        <v>664</v>
      </c>
      <c r="C3" s="8" t="s">
        <v>665</v>
      </c>
      <c r="D3" s="8" t="s">
        <v>666</v>
      </c>
      <c r="E3" s="8" t="s">
        <v>667</v>
      </c>
      <c r="F3" s="8" t="s">
        <v>58</v>
      </c>
      <c r="G3" s="8" t="s">
        <v>59</v>
      </c>
      <c r="H3" s="8" t="s">
        <v>668</v>
      </c>
      <c r="I3" s="8" t="s">
        <v>669</v>
      </c>
      <c r="J3" s="8" t="s">
        <v>670</v>
      </c>
      <c r="K3" s="8" t="s">
        <v>671</v>
      </c>
      <c r="L3" s="8" t="s">
        <v>672</v>
      </c>
      <c r="M3" s="8" t="s">
        <v>673</v>
      </c>
    </row>
    <row r="4" spans="1:13" ht="12.75">
      <c r="A4" s="5"/>
      <c r="B4" s="5"/>
      <c r="C4" s="5"/>
      <c r="D4" s="5"/>
      <c r="E4" s="5"/>
      <c r="F4" s="5"/>
      <c r="G4" s="5"/>
      <c r="H4" s="79" t="s">
        <v>213</v>
      </c>
      <c r="I4" s="79" t="s">
        <v>812</v>
      </c>
      <c r="J4" s="79" t="s">
        <v>139</v>
      </c>
      <c r="K4" s="79" t="s">
        <v>142</v>
      </c>
      <c r="L4" s="79" t="s">
        <v>211</v>
      </c>
      <c r="M4" s="79" t="s">
        <v>754</v>
      </c>
    </row>
    <row r="5" spans="1:13" ht="12.75">
      <c r="A5" s="103"/>
      <c r="B5" s="103"/>
      <c r="C5" s="103"/>
      <c r="D5" s="103"/>
      <c r="E5" s="103"/>
      <c r="F5" s="103"/>
      <c r="G5" s="103"/>
      <c r="H5" s="106"/>
      <c r="I5" s="106"/>
      <c r="J5" s="106"/>
      <c r="K5" s="106"/>
      <c r="L5" s="106"/>
      <c r="M5" s="126">
        <f>SUM(H5+J5+K5+L5)</f>
        <v>0</v>
      </c>
    </row>
    <row r="6" spans="1:13" ht="12.75">
      <c r="A6" s="104"/>
      <c r="B6" s="104"/>
      <c r="C6" s="104"/>
      <c r="D6" s="104"/>
      <c r="E6" s="104"/>
      <c r="F6" s="104"/>
      <c r="G6" s="104"/>
      <c r="H6" s="107"/>
      <c r="I6" s="107"/>
      <c r="J6" s="107"/>
      <c r="K6" s="107"/>
      <c r="L6" s="107"/>
      <c r="M6" s="107"/>
    </row>
    <row r="7" spans="1:13" ht="12.75">
      <c r="A7" s="104"/>
      <c r="B7" s="104"/>
      <c r="C7" s="104"/>
      <c r="D7" s="104"/>
      <c r="E7" s="104"/>
      <c r="F7" s="104"/>
      <c r="G7" s="104"/>
      <c r="H7" s="107"/>
      <c r="I7" s="107"/>
      <c r="J7" s="107"/>
      <c r="K7" s="107"/>
      <c r="L7" s="107"/>
      <c r="M7" s="107"/>
    </row>
    <row r="8" spans="1:13" ht="12.75">
      <c r="A8" s="104"/>
      <c r="B8" s="104"/>
      <c r="C8" s="104"/>
      <c r="D8" s="104"/>
      <c r="E8" s="104"/>
      <c r="F8" s="104"/>
      <c r="G8" s="104"/>
      <c r="H8" s="107"/>
      <c r="I8" s="107"/>
      <c r="J8" s="107"/>
      <c r="K8" s="107"/>
      <c r="L8" s="107"/>
      <c r="M8" s="107"/>
    </row>
    <row r="9" spans="1:13" ht="12.75">
      <c r="A9" s="104"/>
      <c r="B9" s="104"/>
      <c r="C9" s="104"/>
      <c r="D9" s="104"/>
      <c r="E9" s="104"/>
      <c r="F9" s="104"/>
      <c r="G9" s="104"/>
      <c r="H9" s="107"/>
      <c r="I9" s="107"/>
      <c r="J9" s="107"/>
      <c r="K9" s="107"/>
      <c r="L9" s="107"/>
      <c r="M9" s="107"/>
    </row>
  </sheetData>
  <sheetProtection sheet="1" objects="1" scenarios="1"/>
  <mergeCells count="2">
    <mergeCell ref="A1:M1"/>
    <mergeCell ref="A2:G2"/>
  </mergeCells>
  <dataValidations count="1">
    <dataValidation type="list" allowBlank="1" showInputMessage="1" showErrorMessage="1" sqref="F5">
      <formula1>States</formula1>
    </dataValidation>
  </dataValidations>
  <printOptions/>
  <pageMargins left="0.75" right="0.75" top="1" bottom="1" header="0.5" footer="0.5"/>
  <pageSetup blackAndWhite="1" horizontalDpi="300" verticalDpi="300" orientation="landscape" r:id="rId1"/>
  <ignoredErrors>
    <ignoredError sqref="H4:M4" numberStoredAsText="1"/>
  </ignoredErrors>
</worksheet>
</file>

<file path=xl/worksheets/sheet9.xml><?xml version="1.0" encoding="utf-8"?>
<worksheet xmlns="http://schemas.openxmlformats.org/spreadsheetml/2006/main" xmlns:r="http://schemas.openxmlformats.org/officeDocument/2006/relationships">
  <sheetPr codeName="Sheet10"/>
  <dimension ref="A1:Q8"/>
  <sheetViews>
    <sheetView workbookViewId="0" topLeftCell="A1">
      <selection activeCell="A1" sqref="A1:P1"/>
    </sheetView>
  </sheetViews>
  <sheetFormatPr defaultColWidth="9.140625" defaultRowHeight="12.75"/>
  <cols>
    <col min="1" max="1" width="16.28125" style="105" customWidth="1"/>
    <col min="2" max="2" width="8.7109375" style="105" customWidth="1"/>
    <col min="3" max="3" width="9.8515625" style="105" customWidth="1"/>
    <col min="4" max="4" width="7.00390625" style="105" customWidth="1"/>
    <col min="5" max="5" width="7.28125" style="105" customWidth="1"/>
    <col min="6" max="6" width="14.140625" style="105" customWidth="1"/>
    <col min="7" max="7" width="8.7109375" style="105" customWidth="1"/>
    <col min="8" max="8" width="10.7109375" style="108" customWidth="1"/>
    <col min="9" max="9" width="9.28125" style="108" customWidth="1"/>
    <col min="10" max="10" width="7.00390625" style="108" customWidth="1"/>
    <col min="11" max="12" width="7.7109375" style="108" customWidth="1"/>
    <col min="13" max="13" width="7.8515625" style="108" customWidth="1"/>
    <col min="14" max="14" width="7.28125" style="108" customWidth="1"/>
    <col min="15" max="16" width="7.57421875" style="108" customWidth="1"/>
    <col min="17" max="16384" width="9.140625" style="0" hidden="1" customWidth="1"/>
  </cols>
  <sheetData>
    <row r="1" spans="1:16" s="2" customFormat="1" ht="13.5" customHeight="1">
      <c r="A1" s="203" t="s">
        <v>1132</v>
      </c>
      <c r="B1" s="177"/>
      <c r="C1" s="177"/>
      <c r="D1" s="177"/>
      <c r="E1" s="177"/>
      <c r="F1" s="177"/>
      <c r="G1" s="177"/>
      <c r="H1" s="177"/>
      <c r="I1" s="177"/>
      <c r="J1" s="177"/>
      <c r="K1" s="177"/>
      <c r="L1" s="177"/>
      <c r="M1" s="177"/>
      <c r="N1" s="177"/>
      <c r="O1" s="177"/>
      <c r="P1" s="177"/>
    </row>
    <row r="2" spans="1:16" s="2" customFormat="1" ht="12.75">
      <c r="A2" s="197" t="s">
        <v>1033</v>
      </c>
      <c r="B2" s="197"/>
      <c r="C2" s="197"/>
      <c r="D2" s="197"/>
      <c r="E2" s="197"/>
      <c r="F2" s="197"/>
      <c r="G2" s="197"/>
      <c r="H2" s="177"/>
      <c r="I2" s="109"/>
      <c r="J2" s="231"/>
      <c r="K2" s="232"/>
      <c r="L2" s="232"/>
      <c r="M2" s="232"/>
      <c r="N2" s="232"/>
      <c r="O2" s="232"/>
      <c r="P2" s="257"/>
    </row>
    <row r="3" spans="1:16" s="2" customFormat="1" ht="15.75" customHeight="1">
      <c r="A3" s="197" t="s">
        <v>1034</v>
      </c>
      <c r="B3" s="197"/>
      <c r="C3" s="197"/>
      <c r="D3" s="197"/>
      <c r="E3" s="197"/>
      <c r="F3" s="197"/>
      <c r="G3" s="177"/>
      <c r="H3" s="177"/>
      <c r="I3" s="109"/>
      <c r="J3" s="265"/>
      <c r="K3" s="266"/>
      <c r="L3" s="266"/>
      <c r="M3" s="266"/>
      <c r="N3" s="266"/>
      <c r="O3" s="266"/>
      <c r="P3" s="267"/>
    </row>
    <row r="4" spans="1:16" s="2" customFormat="1" ht="12.75">
      <c r="A4" s="197" t="s">
        <v>503</v>
      </c>
      <c r="B4" s="197"/>
      <c r="C4" s="197"/>
      <c r="D4" s="197"/>
      <c r="E4" s="197"/>
      <c r="F4" s="197"/>
      <c r="G4" s="197"/>
      <c r="H4" s="177"/>
      <c r="I4" s="122">
        <f>SUM(I2:I3)+P6</f>
        <v>0</v>
      </c>
      <c r="J4" s="265"/>
      <c r="K4" s="266"/>
      <c r="L4" s="266"/>
      <c r="M4" s="266"/>
      <c r="N4" s="266"/>
      <c r="O4" s="266"/>
      <c r="P4" s="267"/>
    </row>
    <row r="5" spans="1:17" s="2" customFormat="1" ht="12.75">
      <c r="A5" s="242"/>
      <c r="B5" s="268"/>
      <c r="C5" s="268"/>
      <c r="D5" s="268"/>
      <c r="E5" s="268"/>
      <c r="F5" s="268"/>
      <c r="G5" s="268"/>
      <c r="H5" s="268"/>
      <c r="I5" s="268"/>
      <c r="J5" s="268"/>
      <c r="K5" s="268"/>
      <c r="L5" s="268"/>
      <c r="M5" s="268"/>
      <c r="N5" s="268"/>
      <c r="O5" s="268"/>
      <c r="P5" s="243"/>
      <c r="Q5" s="80"/>
    </row>
    <row r="6" spans="1:16" s="2" customFormat="1" ht="12.75">
      <c r="A6" s="203" t="s">
        <v>1041</v>
      </c>
      <c r="B6" s="264"/>
      <c r="C6" s="264"/>
      <c r="D6" s="264"/>
      <c r="E6" s="264"/>
      <c r="F6" s="264"/>
      <c r="G6" s="264"/>
      <c r="H6" s="87">
        <f>SUM(H8:H65536)</f>
        <v>0</v>
      </c>
      <c r="I6" s="87">
        <f>SUM(I8:I65536)</f>
        <v>0</v>
      </c>
      <c r="J6" s="87">
        <f>SUM(J8:J65536)</f>
        <v>0</v>
      </c>
      <c r="K6" s="87">
        <f>SUM(K8:K65536)</f>
        <v>0</v>
      </c>
      <c r="L6" s="87">
        <f>SUM(L8:L65536)</f>
        <v>0</v>
      </c>
      <c r="M6" s="87">
        <f>SUM(M8:M65536)</f>
        <v>0</v>
      </c>
      <c r="N6" s="87">
        <f>SUM(N8:N65536)</f>
        <v>0</v>
      </c>
      <c r="O6" s="87">
        <f>SUM(O8:O65536)</f>
        <v>0</v>
      </c>
      <c r="P6" s="87">
        <f>SUM(P8:P65536)</f>
        <v>0</v>
      </c>
    </row>
    <row r="7" spans="1:16" s="2" customFormat="1" ht="103.5" customHeight="1">
      <c r="A7" s="10" t="s">
        <v>1060</v>
      </c>
      <c r="B7" s="10" t="s">
        <v>1035</v>
      </c>
      <c r="C7" s="10" t="s">
        <v>1036</v>
      </c>
      <c r="D7" s="10" t="s">
        <v>1037</v>
      </c>
      <c r="E7" s="10" t="s">
        <v>1038</v>
      </c>
      <c r="F7" s="10" t="s">
        <v>1039</v>
      </c>
      <c r="G7" s="10" t="s">
        <v>1040</v>
      </c>
      <c r="H7" s="146" t="s">
        <v>444</v>
      </c>
      <c r="I7" s="10" t="s">
        <v>445</v>
      </c>
      <c r="J7" s="10" t="s">
        <v>446</v>
      </c>
      <c r="K7" s="10" t="s">
        <v>498</v>
      </c>
      <c r="L7" s="10" t="s">
        <v>499</v>
      </c>
      <c r="M7" s="10" t="s">
        <v>500</v>
      </c>
      <c r="N7" s="10" t="s">
        <v>447</v>
      </c>
      <c r="O7" s="10" t="s">
        <v>501</v>
      </c>
      <c r="P7" s="10" t="s">
        <v>502</v>
      </c>
    </row>
    <row r="8" spans="1:16" ht="12.75">
      <c r="A8" s="110"/>
      <c r="B8" s="110"/>
      <c r="C8" s="110"/>
      <c r="D8" s="110"/>
      <c r="E8" s="110"/>
      <c r="F8" s="110"/>
      <c r="G8" s="110"/>
      <c r="H8" s="121"/>
      <c r="I8" s="111"/>
      <c r="J8" s="111"/>
      <c r="K8" s="127">
        <f>SUM(I8+J8)</f>
        <v>0</v>
      </c>
      <c r="L8" s="127">
        <f>SUM(H8-K8)</f>
        <v>0</v>
      </c>
      <c r="M8" s="127">
        <f>ROUND(IF(L8*30/100&lt;0,0,L8*30/100),0)</f>
        <v>0</v>
      </c>
      <c r="N8" s="111"/>
      <c r="O8" s="127">
        <f>SUM(M8+N8)</f>
        <v>0</v>
      </c>
      <c r="P8" s="127">
        <f>SUM(L8-O8)</f>
        <v>0</v>
      </c>
    </row>
  </sheetData>
  <sheetProtection sheet="1" objects="1" scenarios="1"/>
  <mergeCells count="7">
    <mergeCell ref="A6:G6"/>
    <mergeCell ref="A1:P1"/>
    <mergeCell ref="J2:P4"/>
    <mergeCell ref="A2:H2"/>
    <mergeCell ref="A3:H3"/>
    <mergeCell ref="A4:H4"/>
    <mergeCell ref="A5:P5"/>
  </mergeCells>
  <printOptions/>
  <pageMargins left="0.75" right="0.37" top="1" bottom="1" header="0.5" footer="0.5"/>
  <pageSetup blackAndWhite="1" horizontalDpi="300" verticalDpi="300" orientation="landscape" paperSize="9" r:id="rId1"/>
  <ignoredErrors>
    <ignoredError sqref="O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Sensys Technologies Pvt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rssu</dc:creator>
  <cp:keywords/>
  <dc:description/>
  <cp:lastModifiedBy>Ravindra Mishra</cp:lastModifiedBy>
  <cp:lastPrinted>2007-07-18T07:20:22Z</cp:lastPrinted>
  <dcterms:created xsi:type="dcterms:W3CDTF">2007-05-12T09:00:40Z</dcterms:created>
  <dcterms:modified xsi:type="dcterms:W3CDTF">2009-04-11T06:25:04Z</dcterms:modified>
  <cp:category/>
  <cp:version/>
  <cp:contentType/>
  <cp:contentStatus/>
</cp:coreProperties>
</file>